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showInkAnnotation="0" saveExternalLinkValues="0" codeName="ThisWorkbook"/>
  <xr:revisionPtr revIDLastSave="0" documentId="8_{EE0B6B1C-3609-4E3D-9097-84CA8CE4D6A9}" xr6:coauthVersionLast="45" xr6:coauthVersionMax="45" xr10:uidLastSave="{00000000-0000-0000-0000-000000000000}"/>
  <bookViews>
    <workbookView xWindow="-110" yWindow="-110" windowWidth="25820" windowHeight="14020" activeTab="1" xr2:uid="{00000000-000D-0000-FFFF-FFFF00000000}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A'!$C$85</definedName>
  </definedNames>
  <calcPr calcId="191029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D18" i="1"/>
  <c r="E18" i="1"/>
  <c r="C22" i="1"/>
  <c r="C23" i="1"/>
  <c r="C24" i="1"/>
  <c r="C25" i="1"/>
  <c r="C26" i="1"/>
  <c r="C27" i="1"/>
  <c r="C28" i="1"/>
  <c r="D29" i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D45" i="1"/>
  <c r="D47" i="1" s="1"/>
  <c r="E45" i="1"/>
  <c r="E47" i="1" s="1"/>
  <c r="E55" i="1" s="1"/>
  <c r="C53" i="1"/>
  <c r="C61" i="1"/>
  <c r="C62" i="1"/>
  <c r="C63" i="1"/>
  <c r="C64" i="1"/>
  <c r="C65" i="1"/>
  <c r="D66" i="1"/>
  <c r="E66" i="1"/>
  <c r="F66" i="1"/>
  <c r="C71" i="1"/>
  <c r="C72" i="1"/>
  <c r="C73" i="1"/>
  <c r="C74" i="1"/>
  <c r="C75" i="1"/>
  <c r="C76" i="1"/>
  <c r="C77" i="1"/>
  <c r="D78" i="1"/>
  <c r="D84" i="1" s="1"/>
  <c r="E78" i="1"/>
  <c r="F78" i="1"/>
  <c r="C81" i="1"/>
  <c r="E84" i="1"/>
  <c r="C92" i="1"/>
  <c r="C93" i="1" s="1"/>
  <c r="C95" i="1" s="1"/>
  <c r="W8" i="9"/>
  <c r="X8" i="9"/>
  <c r="Y8" i="9"/>
  <c r="W9" i="9"/>
  <c r="X9" i="9"/>
  <c r="Y9" i="9"/>
  <c r="W10" i="9"/>
  <c r="X10" i="9"/>
  <c r="Y10" i="9"/>
  <c r="W11" i="9"/>
  <c r="X11" i="9"/>
  <c r="Y11" i="9"/>
  <c r="W12" i="9"/>
  <c r="X12" i="9"/>
  <c r="Y12" i="9"/>
  <c r="W13" i="9"/>
  <c r="X13" i="9"/>
  <c r="Y13" i="9"/>
  <c r="W14" i="9"/>
  <c r="X14" i="9"/>
  <c r="Y14" i="9"/>
  <c r="K15" i="9"/>
  <c r="L15" i="9"/>
  <c r="M15" i="9"/>
  <c r="N15" i="9"/>
  <c r="O15" i="9"/>
  <c r="P15" i="9"/>
  <c r="Q15" i="9"/>
  <c r="R15" i="9"/>
  <c r="S15" i="9"/>
  <c r="T15" i="9"/>
  <c r="U15" i="9"/>
  <c r="V15" i="9"/>
  <c r="I8" i="10"/>
  <c r="Q8" i="10"/>
  <c r="T8" i="10"/>
  <c r="I9" i="10"/>
  <c r="Q9" i="10"/>
  <c r="T9" i="10"/>
  <c r="I10" i="10"/>
  <c r="Q10" i="10"/>
  <c r="T10" i="10"/>
  <c r="I11" i="10"/>
  <c r="Q11" i="10"/>
  <c r="T11" i="10"/>
  <c r="I12" i="10"/>
  <c r="Q12" i="10"/>
  <c r="T12" i="10"/>
  <c r="I13" i="10"/>
  <c r="Q13" i="10"/>
  <c r="T13" i="10"/>
  <c r="I14" i="10"/>
  <c r="Q14" i="10"/>
  <c r="T14" i="10"/>
  <c r="D15" i="10"/>
  <c r="E15" i="10"/>
  <c r="F15" i="10"/>
  <c r="G15" i="10"/>
  <c r="H15" i="10"/>
  <c r="J15" i="10"/>
  <c r="K15" i="10"/>
  <c r="L15" i="10"/>
  <c r="M15" i="10"/>
  <c r="N15" i="10"/>
  <c r="O15" i="10"/>
  <c r="P15" i="10"/>
  <c r="R15" i="10"/>
  <c r="S15" i="10"/>
  <c r="W15" i="10"/>
  <c r="X15" i="10"/>
  <c r="J8" i="11"/>
  <c r="N8" i="11"/>
  <c r="V8" i="11"/>
  <c r="J9" i="11"/>
  <c r="N9" i="11"/>
  <c r="V9" i="11"/>
  <c r="J10" i="11"/>
  <c r="N10" i="11"/>
  <c r="V10" i="11"/>
  <c r="J11" i="11"/>
  <c r="N11" i="11"/>
  <c r="V11" i="11"/>
  <c r="J12" i="11"/>
  <c r="N12" i="11"/>
  <c r="V12" i="11"/>
  <c r="J13" i="11"/>
  <c r="N13" i="11"/>
  <c r="V13" i="11"/>
  <c r="J14" i="11"/>
  <c r="N14" i="11"/>
  <c r="V14" i="11"/>
  <c r="F15" i="11"/>
  <c r="F22" i="11" s="1"/>
  <c r="G15" i="11"/>
  <c r="G22" i="11" s="1"/>
  <c r="H15" i="11"/>
  <c r="H22" i="11" s="1"/>
  <c r="I15" i="11"/>
  <c r="I22" i="11" s="1"/>
  <c r="K15" i="11"/>
  <c r="K22" i="11" s="1"/>
  <c r="L15" i="11"/>
  <c r="L22" i="11" s="1"/>
  <c r="M15" i="11"/>
  <c r="M22" i="11" s="1"/>
  <c r="O15" i="11"/>
  <c r="P15" i="11"/>
  <c r="Q15" i="11"/>
  <c r="R15" i="11"/>
  <c r="S15" i="11"/>
  <c r="T15" i="11"/>
  <c r="U15" i="11"/>
  <c r="W15" i="11"/>
  <c r="X15" i="11"/>
  <c r="Y15" i="11"/>
  <c r="J20" i="11"/>
  <c r="N20" i="11"/>
  <c r="D15" i="12"/>
  <c r="E15" i="12"/>
  <c r="F15" i="12"/>
  <c r="H15" i="12"/>
  <c r="J15" i="12"/>
  <c r="W15" i="9" l="1"/>
  <c r="D55" i="1"/>
  <c r="D56" i="1" s="1"/>
  <c r="C66" i="1"/>
  <c r="C84" i="1" s="1"/>
  <c r="V15" i="11"/>
  <c r="I15" i="10"/>
  <c r="X15" i="9"/>
  <c r="D67" i="1"/>
  <c r="N15" i="11"/>
  <c r="N22" i="11" s="1"/>
  <c r="Q15" i="10"/>
  <c r="C18" i="1"/>
  <c r="J15" i="11"/>
  <c r="J22" i="11" s="1"/>
  <c r="C45" i="1"/>
  <c r="C78" i="1"/>
  <c r="C79" i="1" s="1"/>
  <c r="C29" i="1"/>
  <c r="C47" i="1" s="1"/>
  <c r="T15" i="10"/>
  <c r="Y15" i="9"/>
  <c r="D79" i="1"/>
  <c r="E56" i="1"/>
  <c r="E87" i="1"/>
  <c r="E79" i="1"/>
  <c r="C82" i="1"/>
  <c r="D82" i="1"/>
  <c r="E82" i="1"/>
  <c r="E67" i="1"/>
  <c r="C55" i="1" l="1"/>
  <c r="C56" i="1" s="1"/>
  <c r="D87" i="1"/>
  <c r="C67" i="1"/>
  <c r="C85" i="1" s="1"/>
  <c r="D85" i="1"/>
  <c r="E85" i="1"/>
  <c r="C87" i="1" l="1"/>
  <c r="C88" i="1" s="1"/>
</calcChain>
</file>

<file path=xl/sharedStrings.xml><?xml version="1.0" encoding="utf-8"?>
<sst xmlns="http://schemas.openxmlformats.org/spreadsheetml/2006/main" count="395" uniqueCount="242">
  <si>
    <t>Part A - District-Level Information</t>
  </si>
  <si>
    <t>School District Name</t>
  </si>
  <si>
    <t>Horseheads</t>
  </si>
  <si>
    <t>BEDS Code</t>
  </si>
  <si>
    <t>070901</t>
  </si>
  <si>
    <t>School Year</t>
  </si>
  <si>
    <t>2019-20</t>
  </si>
  <si>
    <t>I) Contact Information</t>
  </si>
  <si>
    <t>Mailing Address</t>
  </si>
  <si>
    <t>Contact First &amp; Last Name</t>
  </si>
  <si>
    <t>Mary Anne Bly</t>
  </si>
  <si>
    <t>Street Address Line 1</t>
  </si>
  <si>
    <t>143 Hibbard Rd</t>
  </si>
  <si>
    <t>Title of Contact</t>
  </si>
  <si>
    <t>Principal Account Clerk</t>
  </si>
  <si>
    <t>Street Address Line 2</t>
  </si>
  <si>
    <t>Email Address</t>
  </si>
  <si>
    <t>mbly@horseheadsdistrict.com</t>
  </si>
  <si>
    <t>City</t>
  </si>
  <si>
    <t>Phone Number</t>
  </si>
  <si>
    <t>6077395601</t>
  </si>
  <si>
    <t>Zip Code</t>
  </si>
  <si>
    <t>14845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</si>
  <si>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</si>
  <si>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</si>
  <si>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</si>
  <si>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</si>
  <si>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</si>
  <si>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</si>
  <si>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</si>
  <si>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</si>
  <si>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</si>
  <si>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</si>
  <si>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</si>
  <si>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</si>
  <si>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</si>
  <si>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</si>
  <si>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</si>
  <si>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</si>
  <si>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</si>
  <si>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</si>
  <si>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</si>
  <si>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</si>
  <si>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</si>
  <si>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</si>
  <si>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</si>
  <si>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</si>
  <si>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</si>
  <si>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</si>
  <si>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</si>
  <si>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</si>
  <si>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</si>
  <si>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</si>
  <si>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</si>
  <si>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</si>
  <si>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</si>
  <si>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</si>
  <si>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Total Tuition/Payments to Non-District Schools Exclusions</t>
  </si>
  <si>
    <t>Total Exclusions</t>
  </si>
  <si>
    <t>D) Projected 2019-20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</si>
  <si>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</si>
  <si>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</si>
  <si>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</si>
  <si>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</si>
  <si>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</si>
  <si>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</si>
  <si>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</si>
  <si>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</si>
  <si>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</si>
  <si>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</si>
  <si>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</si>
  <si>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 xml:space="preserve"> 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</si>
  <si>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</si>
  <si>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</si>
  <si>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</si>
  <si>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</si>
  <si>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</si>
  <si>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</si>
  <si>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</si>
  <si>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</si>
  <si>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</si>
  <si>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</si>
  <si>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</si>
  <si>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</si>
  <si>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</si>
  <si>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</si>
  <si>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</si>
  <si>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</si>
  <si>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</si>
  <si>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</si>
  <si>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</si>
  <si>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</si>
  <si>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</si>
  <si>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</si>
  <si>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</si>
  <si>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</si>
  <si>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</si>
  <si>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</si>
  <si>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</si>
  <si>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</si>
  <si>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</si>
  <si>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</si>
  <si>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</si>
  <si>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</si>
  <si>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</si>
  <si>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</si>
  <si>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</si>
  <si>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</si>
  <si>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</si>
  <si>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</si>
  <si>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</si>
  <si>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</si>
  <si>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</si>
  <si>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</si>
  <si>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</si>
  <si>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</si>
  <si>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</si>
  <si>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</si>
  <si>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</si>
  <si>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</si>
  <si>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</si>
  <si>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</si>
  <si>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</si>
  <si>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</si>
  <si>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</si>
  <si>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</si>
  <si>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</si>
  <si>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</si>
  <si>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070901060003</t>
  </si>
  <si>
    <t>CENTER STREET SCHOOL</t>
  </si>
  <si>
    <t>Elementary School</t>
  </si>
  <si>
    <t>K</t>
  </si>
  <si>
    <t>4</t>
  </si>
  <si>
    <t>Yes</t>
  </si>
  <si>
    <t>No</t>
  </si>
  <si>
    <t>070901060004</t>
  </si>
  <si>
    <t>RIDGE ROAD SCHOOL</t>
  </si>
  <si>
    <t>070901060005</t>
  </si>
  <si>
    <t>BIG FLATS SCHOOL</t>
  </si>
  <si>
    <t>070901060007</t>
  </si>
  <si>
    <t>HORSEHEADS SENIOR HIGH SCHOOL</t>
  </si>
  <si>
    <t>Senior High School</t>
  </si>
  <si>
    <t>9</t>
  </si>
  <si>
    <t>12</t>
  </si>
  <si>
    <t>070901060009</t>
  </si>
  <si>
    <t>GARDNER ROAD ELEMENTARY SCHOOL</t>
  </si>
  <si>
    <t>070901060010</t>
  </si>
  <si>
    <t>HORSEHEADS MIDDLE SCHOOL</t>
  </si>
  <si>
    <t>Middle/Junior High School</t>
  </si>
  <si>
    <t>7</t>
  </si>
  <si>
    <t>8</t>
  </si>
  <si>
    <t>070901060011</t>
  </si>
  <si>
    <t>HORSEHEADS INTERMEDIATE SCHOOL</t>
  </si>
  <si>
    <t>5</t>
  </si>
  <si>
    <t>6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</si>
  <si>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</si>
  <si>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</si>
  <si>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</si>
  <si>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</si>
  <si>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</si>
  <si>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</si>
  <si>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</si>
  <si>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</si>
  <si>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</si>
  <si>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</si>
  <si>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</si>
  <si>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</si>
  <si>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</si>
  <si>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</si>
  <si>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</si>
  <si>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</si>
  <si>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</si>
  <si>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</si>
  <si>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Pre-K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</si>
  <si>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</si>
  <si>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</si>
  <si>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</si>
  <si>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</si>
  <si>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</si>
  <si>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</si>
  <si>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</si>
  <si>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</si>
  <si>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</si>
  <si>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</si>
  <si>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</si>
  <si>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</si>
  <si>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</si>
  <si>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</si>
  <si>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</si>
  <si>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</si>
  <si>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</si>
  <si>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</si>
  <si>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</si>
  <si>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</si>
  <si>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</si>
  <si>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</si>
  <si>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</si>
  <si>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</si>
  <si>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</si>
  <si>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</si>
  <si>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</si>
  <si>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</si>
  <si>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</si>
  <si>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</si>
  <si>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</si>
  <si>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</si>
  <si>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</si>
  <si>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</si>
  <si>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</si>
  <si>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</si>
  <si>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</si>
  <si>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</si>
  <si>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</si>
  <si>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</si>
  <si>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</si>
  <si>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</si>
  <si>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</si>
  <si>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</si>
  <si>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</si>
  <si>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</si>
  <si>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</si>
  <si>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</si>
  <si>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</si>
  <si>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</si>
  <si>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</si>
  <si>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</si>
  <si>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</si>
  <si>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</si>
  <si>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</si>
  <si>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</si>
  <si>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</si>
  <si>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</si>
  <si>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</si>
  <si>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Junior-Senior High School</t>
  </si>
  <si>
    <t>2017-18</t>
  </si>
  <si>
    <t>K-12 School</t>
  </si>
  <si>
    <t>2018-19</t>
  </si>
  <si>
    <t>Pre-K Only</t>
  </si>
  <si>
    <t>K-8 School</t>
  </si>
  <si>
    <t>NYC - District 75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</si>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</sst>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10" fontId="4" fillId="0" borderId="8" xfId="0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172" fontId="3" fillId="0" borderId="1" xfId="0" applyNumberFormat="1" applyFont="1" applyFill="1" applyBorder="1" applyProtection="1">
      <protection locked="0"/>
    </xf>
    <xf numFmtId="170" fontId="3" fillId="0" borderId="2" xfId="0" applyNumberFormat="1" applyFont="1" applyFill="1" applyBorder="1" applyAlignment="1" applyProtection="1">
      <alignment horizontal="right" wrapText="1"/>
      <protection locked="0"/>
    </xf>
    <xf numFmtId="170" fontId="3" fillId="0" borderId="1" xfId="0" applyNumberFormat="1" applyFont="1" applyFill="1" applyBorder="1" applyAlignment="1" applyProtection="1">
      <alignment horizontal="right" wrapText="1"/>
    </xf>
    <xf numFmtId="170" fontId="3" fillId="0" borderId="6" xfId="0" applyNumberFormat="1" applyFont="1" applyFill="1" applyBorder="1" applyAlignment="1" applyProtection="1">
      <alignment horizontal="right" wrapText="1"/>
    </xf>
    <xf numFmtId="7" fontId="3" fillId="0" borderId="1" xfId="0" applyNumberFormat="1" applyFont="1" applyFill="1" applyBorder="1" applyProtection="1">
      <protection locked="0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49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  <xf numFmtId="0" fontId="4" fillId="0" borderId="16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5" fontId="3" fillId="0" borderId="16" xfId="0" quotePrefix="1" applyNumberFormat="1" applyFont="1" applyFill="1" applyBorder="1" applyAlignment="1" applyProtection="1">
      <alignment horizontal="left"/>
      <protection locked="0"/>
    </xf>
    <xf numFmtId="5" fontId="3" fillId="0" borderId="17" xfId="0" applyNumberFormat="1" applyFont="1" applyFill="1" applyBorder="1" applyAlignment="1" applyProtection="1">
      <alignment horizontal="left"/>
      <protection locked="0"/>
    </xf>
    <xf numFmtId="49" fontId="3" fillId="0" borderId="16" xfId="0" quotePrefix="1" applyNumberFormat="1" applyFont="1" applyFill="1" applyBorder="1" applyAlignment="1" applyProtection="1">
      <alignment horizontal="left"/>
      <protection locked="0"/>
    </xf>
    <xf numFmtId="49" fontId="3" fillId="0" borderId="17" xfId="0" quotePrefix="1" applyNumberFormat="1" applyFont="1" applyFill="1" applyBorder="1" applyAlignment="1" applyProtection="1">
      <alignment horizontal="left"/>
      <protection locked="0"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/>
    </xf>
    <xf numFmtId="0" fontId="4" fillId="2" borderId="18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4" fillId="4" borderId="18" xfId="0" applyNumberFormat="1" applyFont="1" applyFill="1" applyBorder="1" applyAlignment="1" applyProtection="1">
      <alignment horizontal="center"/>
    </xf>
    <xf numFmtId="0" fontId="4" fillId="4" borderId="17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7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7" xfId="0" applyNumberFormat="1" applyFont="1" applyFill="1" applyBorder="1" applyAlignment="1" applyProtection="1">
      <alignment horizontal="center" wrapText="1"/>
    </xf>
    <xf numFmtId="0" fontId="4" fillId="0" borderId="21" xfId="0" applyNumberFormat="1" applyFont="1" applyFill="1" applyBorder="1" applyAlignment="1" applyProtection="1">
      <alignment horizontal="center"/>
    </xf>
    <xf numFmtId="0" fontId="4" fillId="0" borderId="22" xfId="0" applyNumberFormat="1" applyFont="1" applyFill="1" applyBorder="1" applyAlignment="1" applyProtection="1">
      <alignment horizontal="center"/>
    </xf>
    <xf numFmtId="0" fontId="4" fillId="0" borderId="23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SFT" pivot="0" count="0" xr9:uid="{00000000-0011-0000-FFFF-FFFF00000000}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95"/>
  <sheetViews>
    <sheetView showGridLines="0" topLeftCell="A30" workbookViewId="0">
      <selection activeCell="G43" sqref="G43 G33:G43"/>
    </sheetView>
  </sheetViews>
  <sheetFormatPr defaultColWidth="9.1796875" defaultRowHeight="15.5" x14ac:dyDescent="0.4"/>
  <cols>
    <col min="1" max="1" width="3" style="2" customWidth="1"/>
    <col min="2" max="2" width="62.81640625" style="2" bestFit="1" customWidth="1"/>
    <col min="3" max="5" width="15.453125" style="2" bestFit="1" customWidth="1"/>
    <col min="6" max="6" width="12.54296875" style="2" customWidth="1"/>
    <col min="7" max="7" width="15.453125" customWidth="1"/>
    <col min="8" max="8" width="15.453125" style="2" customWidth="1"/>
    <col min="9" max="9" width="9.1796875" style="2" customWidth="1"/>
    <col min="10" max="16384" width="9.1796875" style="2"/>
  </cols>
  <sheetData>
    <row r="1" spans="1:8" customFormat="1" ht="18" customHeight="1" x14ac:dyDescent="0.45">
      <c r="A1" s="22"/>
      <c r="B1" s="1" t="s">
        <v>0</v>
      </c>
      <c r="F1" s="24" t="s">
        <v>1</v>
      </c>
      <c r="G1" s="111" t="s">
        <v>2</v>
      </c>
      <c r="H1" s="112"/>
    </row>
    <row r="2" spans="1:8" x14ac:dyDescent="0.4">
      <c r="A2" s="3"/>
      <c r="F2" s="24" t="s">
        <v>3</v>
      </c>
      <c r="G2" s="113" t="s">
        <v>4</v>
      </c>
      <c r="H2" s="114"/>
    </row>
    <row r="3" spans="1:8" x14ac:dyDescent="0.4">
      <c r="A3" s="3"/>
      <c r="F3" s="24" t="s">
        <v>5</v>
      </c>
      <c r="G3" s="113" t="s">
        <v>6</v>
      </c>
      <c r="H3" s="114"/>
    </row>
    <row r="4" spans="1:8" x14ac:dyDescent="0.4">
      <c r="A4" s="3"/>
      <c r="B4" s="4" t="s">
        <v>7</v>
      </c>
      <c r="F4" s="24"/>
      <c r="G4" s="55"/>
      <c r="H4" s="55"/>
    </row>
    <row r="5" spans="1:8" x14ac:dyDescent="0.4">
      <c r="B5" s="25"/>
      <c r="C5" s="26"/>
      <c r="D5" s="27"/>
      <c r="E5" s="28" t="s">
        <v>8</v>
      </c>
      <c r="F5" s="27"/>
      <c r="G5" s="27"/>
      <c r="H5" s="29"/>
    </row>
    <row r="6" spans="1:8" x14ac:dyDescent="0.4">
      <c r="B6" s="30" t="s">
        <v>9</v>
      </c>
      <c r="C6" s="113" t="s">
        <v>10</v>
      </c>
      <c r="D6" s="115"/>
      <c r="E6" s="88" t="s">
        <v>11</v>
      </c>
      <c r="F6" s="3"/>
      <c r="G6" s="113" t="s">
        <v>12</v>
      </c>
      <c r="H6" s="115"/>
    </row>
    <row r="7" spans="1:8" x14ac:dyDescent="0.4">
      <c r="B7" s="30" t="s">
        <v>13</v>
      </c>
      <c r="C7" s="113" t="s">
        <v>14</v>
      </c>
      <c r="D7" s="115"/>
      <c r="E7" s="88" t="s">
        <v>15</v>
      </c>
      <c r="F7" s="3"/>
      <c r="G7" s="113"/>
      <c r="H7" s="115"/>
    </row>
    <row r="8" spans="1:8" x14ac:dyDescent="0.4">
      <c r="B8" s="30" t="s">
        <v>16</v>
      </c>
      <c r="C8" s="113" t="s">
        <v>17</v>
      </c>
      <c r="D8" s="115"/>
      <c r="E8" s="88" t="s">
        <v>18</v>
      </c>
      <c r="F8" s="3"/>
      <c r="G8" s="113" t="s">
        <v>2</v>
      </c>
      <c r="H8" s="115"/>
    </row>
    <row r="9" spans="1:8" x14ac:dyDescent="0.4">
      <c r="B9" s="32" t="s">
        <v>19</v>
      </c>
      <c r="C9" s="113" t="s">
        <v>20</v>
      </c>
      <c r="D9" s="115"/>
      <c r="E9" s="54" t="s">
        <v>21</v>
      </c>
      <c r="F9" s="33"/>
      <c r="G9" s="113" t="s">
        <v>22</v>
      </c>
      <c r="H9" s="115"/>
    </row>
    <row r="10" spans="1:8" x14ac:dyDescent="0.4">
      <c r="B10" s="3"/>
      <c r="C10" s="23"/>
      <c r="D10" s="3"/>
      <c r="E10" s="3"/>
      <c r="F10" s="3"/>
      <c r="G10" s="3"/>
      <c r="H10" s="3"/>
    </row>
    <row r="11" spans="1:8" x14ac:dyDescent="0.4">
      <c r="B11" s="4" t="s">
        <v>23</v>
      </c>
    </row>
    <row r="12" spans="1:8" x14ac:dyDescent="0.4">
      <c r="B12" s="35"/>
      <c r="C12" s="46"/>
      <c r="D12" s="109" t="s">
        <v>24</v>
      </c>
      <c r="E12" s="110"/>
      <c r="F12" s="27"/>
      <c r="G12" s="27"/>
      <c r="H12" s="29"/>
    </row>
    <row r="13" spans="1:8" x14ac:dyDescent="0.4">
      <c r="B13" s="36" t="s">
        <v>25</v>
      </c>
      <c r="C13" s="42" t="s">
        <v>26</v>
      </c>
      <c r="D13" s="37" t="s">
        <v>27</v>
      </c>
      <c r="E13" s="37" t="s">
        <v>28</v>
      </c>
      <c r="F13" s="3"/>
      <c r="G13" s="3"/>
      <c r="H13" s="31"/>
    </row>
    <row r="14" spans="1:8" x14ac:dyDescent="0.4">
      <c r="B14" s="43" t="s">
        <v>29</v>
      </c>
      <c r="C14" s="10">
        <f>SUM(D14:E14)</f>
        <v>79905919</v>
      </c>
      <c r="D14" s="10">
        <v>79755919</v>
      </c>
      <c r="E14" s="10">
        <v>150000</v>
      </c>
      <c r="F14" s="3"/>
      <c r="G14" s="3"/>
      <c r="H14" s="31"/>
    </row>
    <row r="15" spans="1:8" x14ac:dyDescent="0.4">
      <c r="B15" s="43" t="s">
        <v>30</v>
      </c>
      <c r="C15" s="10">
        <f>SUM(D15:E15)</f>
        <v>2402895</v>
      </c>
      <c r="D15" s="10">
        <v>1396370</v>
      </c>
      <c r="E15" s="10">
        <v>1006525</v>
      </c>
      <c r="F15" s="3"/>
      <c r="G15" s="3"/>
      <c r="H15" s="31"/>
    </row>
    <row r="16" spans="1:8" x14ac:dyDescent="0.4">
      <c r="B16" s="43" t="s">
        <v>31</v>
      </c>
      <c r="C16" s="10">
        <f>SUM(D16:E16)</f>
        <v>1909744</v>
      </c>
      <c r="D16" s="10">
        <v>844130</v>
      </c>
      <c r="E16" s="10">
        <v>1065614</v>
      </c>
      <c r="F16" s="3"/>
      <c r="G16" s="3"/>
      <c r="H16" s="31"/>
    </row>
    <row r="17" spans="2:8" x14ac:dyDescent="0.4">
      <c r="B17" s="43" t="s">
        <v>32</v>
      </c>
      <c r="C17" s="10">
        <f>SUM(D17:E17)</f>
        <v>0</v>
      </c>
      <c r="D17" s="10">
        <v>0</v>
      </c>
      <c r="E17" s="10">
        <v>0</v>
      </c>
      <c r="F17" s="3"/>
      <c r="G17" s="3"/>
      <c r="H17" s="31"/>
    </row>
    <row r="18" spans="2:8" x14ac:dyDescent="0.4">
      <c r="B18" s="38" t="s">
        <v>33</v>
      </c>
      <c r="C18" s="89">
        <f>SUM(C14:C17)</f>
        <v>84218558</v>
      </c>
      <c r="D18" s="89">
        <f>SUM(D14:D17)</f>
        <v>81996419</v>
      </c>
      <c r="E18" s="89">
        <f>SUM(E14:E17)</f>
        <v>2222139</v>
      </c>
      <c r="F18" s="3"/>
      <c r="G18" s="3"/>
      <c r="H18" s="31"/>
    </row>
    <row r="19" spans="2:8" x14ac:dyDescent="0.4">
      <c r="B19" s="30"/>
      <c r="C19" s="23"/>
      <c r="D19" s="3"/>
      <c r="E19" s="3"/>
      <c r="F19" s="3"/>
      <c r="G19" s="3"/>
      <c r="H19" s="31"/>
    </row>
    <row r="20" spans="2:8" x14ac:dyDescent="0.4">
      <c r="B20" s="30"/>
      <c r="C20" s="23"/>
      <c r="D20" s="109" t="s">
        <v>24</v>
      </c>
      <c r="E20" s="110"/>
      <c r="F20" s="3"/>
      <c r="G20" s="3"/>
      <c r="H20" s="31"/>
    </row>
    <row r="21" spans="2:8" x14ac:dyDescent="0.4">
      <c r="B21" s="36" t="s">
        <v>34</v>
      </c>
      <c r="C21" s="41" t="s">
        <v>26</v>
      </c>
      <c r="D21" s="37" t="s">
        <v>27</v>
      </c>
      <c r="E21" s="37" t="s">
        <v>28</v>
      </c>
      <c r="F21" s="3"/>
      <c r="G21" s="3"/>
      <c r="H21" s="31"/>
    </row>
    <row r="22" spans="2:8" x14ac:dyDescent="0.4">
      <c r="B22" s="43" t="s">
        <v>35</v>
      </c>
      <c r="C22" s="10">
        <f t="shared" ref="C22:C28" si="0">SUM(D22:E22)</f>
        <v>1260542</v>
      </c>
      <c r="D22" s="10">
        <v>1260542</v>
      </c>
      <c r="E22" s="10">
        <v>0</v>
      </c>
      <c r="F22" s="3"/>
      <c r="G22" s="3"/>
      <c r="H22" s="31"/>
    </row>
    <row r="23" spans="2:8" x14ac:dyDescent="0.4">
      <c r="B23" s="43" t="s">
        <v>36</v>
      </c>
      <c r="C23" s="10">
        <f t="shared" si="0"/>
        <v>0</v>
      </c>
      <c r="D23" s="10">
        <v>0</v>
      </c>
      <c r="E23" s="10">
        <v>0</v>
      </c>
      <c r="F23" s="3"/>
      <c r="G23" s="3"/>
      <c r="H23" s="31"/>
    </row>
    <row r="24" spans="2:8" x14ac:dyDescent="0.4">
      <c r="B24" s="43" t="s">
        <v>37</v>
      </c>
      <c r="C24" s="10">
        <f t="shared" si="0"/>
        <v>1909744</v>
      </c>
      <c r="D24" s="10">
        <v>844130</v>
      </c>
      <c r="E24" s="10">
        <v>1065614</v>
      </c>
      <c r="F24" s="3"/>
      <c r="G24" s="3"/>
      <c r="H24" s="31"/>
    </row>
    <row r="25" spans="2:8" x14ac:dyDescent="0.4">
      <c r="B25" s="43" t="s">
        <v>38</v>
      </c>
      <c r="C25" s="10">
        <f t="shared" si="0"/>
        <v>0</v>
      </c>
      <c r="D25" s="10">
        <v>0</v>
      </c>
      <c r="E25" s="10">
        <v>0</v>
      </c>
      <c r="F25" s="3"/>
      <c r="G25" s="3"/>
      <c r="H25" s="31"/>
    </row>
    <row r="26" spans="2:8" x14ac:dyDescent="0.4">
      <c r="B26" s="43" t="s">
        <v>39</v>
      </c>
      <c r="C26" s="10">
        <f t="shared" si="0"/>
        <v>3090</v>
      </c>
      <c r="D26" s="10">
        <v>3090</v>
      </c>
      <c r="E26" s="10">
        <v>0</v>
      </c>
      <c r="F26" s="3"/>
      <c r="G26" s="3"/>
      <c r="H26" s="31"/>
    </row>
    <row r="27" spans="2:8" x14ac:dyDescent="0.4">
      <c r="B27" s="43" t="s">
        <v>40</v>
      </c>
      <c r="C27" s="10">
        <f t="shared" si="0"/>
        <v>2962669</v>
      </c>
      <c r="D27" s="10">
        <v>2962669</v>
      </c>
      <c r="E27" s="10">
        <v>0</v>
      </c>
      <c r="F27" s="3"/>
      <c r="G27" s="3"/>
      <c r="H27" s="31"/>
    </row>
    <row r="28" spans="2:8" x14ac:dyDescent="0.4">
      <c r="B28" s="43" t="s">
        <v>41</v>
      </c>
      <c r="C28" s="10">
        <f t="shared" si="0"/>
        <v>955650</v>
      </c>
      <c r="D28" s="10">
        <v>955650</v>
      </c>
      <c r="E28" s="10">
        <v>0</v>
      </c>
      <c r="F28" s="3"/>
      <c r="G28" s="3"/>
      <c r="H28" s="31"/>
    </row>
    <row r="29" spans="2:8" x14ac:dyDescent="0.4">
      <c r="B29" s="38" t="s">
        <v>42</v>
      </c>
      <c r="C29" s="89">
        <f>SUM(C22:C28)</f>
        <v>7091695</v>
      </c>
      <c r="D29" s="89">
        <f>SUM(D22:D28)</f>
        <v>6026081</v>
      </c>
      <c r="E29" s="89">
        <f>SUM(E22:E28)</f>
        <v>1065614</v>
      </c>
      <c r="F29" s="3"/>
      <c r="G29" s="3"/>
      <c r="H29" s="31"/>
    </row>
    <row r="30" spans="2:8" x14ac:dyDescent="0.4">
      <c r="B30" s="30"/>
      <c r="C30" s="23"/>
      <c r="D30" s="3"/>
      <c r="E30" s="3"/>
      <c r="F30" s="3"/>
      <c r="G30" s="3"/>
      <c r="H30" s="31"/>
    </row>
    <row r="31" spans="2:8" x14ac:dyDescent="0.4">
      <c r="B31" s="30"/>
      <c r="C31" s="23"/>
      <c r="D31" s="109" t="s">
        <v>24</v>
      </c>
      <c r="E31" s="110"/>
      <c r="G31" s="55"/>
      <c r="H31" s="31"/>
    </row>
    <row r="32" spans="2:8" x14ac:dyDescent="0.4">
      <c r="B32" s="36" t="s">
        <v>43</v>
      </c>
      <c r="C32" s="41" t="s">
        <v>26</v>
      </c>
      <c r="D32" s="37" t="s">
        <v>27</v>
      </c>
      <c r="E32" s="37" t="s">
        <v>28</v>
      </c>
      <c r="F32" s="51" t="s">
        <v>44</v>
      </c>
      <c r="G32" s="51" t="s">
        <v>45</v>
      </c>
      <c r="H32" s="31"/>
    </row>
    <row r="33" spans="2:8" x14ac:dyDescent="0.4">
      <c r="B33" s="43" t="s">
        <v>46</v>
      </c>
      <c r="C33" s="10">
        <f t="shared" ref="C33:C44" si="1">SUM(D33:E33)</f>
        <v>247560</v>
      </c>
      <c r="D33" s="10">
        <v>247560</v>
      </c>
      <c r="E33" s="10">
        <v>0</v>
      </c>
      <c r="F33" s="7">
        <v>20</v>
      </c>
      <c r="G33" s="87">
        <v>12378</v>
      </c>
      <c r="H33" s="31"/>
    </row>
    <row r="34" spans="2:8" x14ac:dyDescent="0.4">
      <c r="B34" s="43" t="s">
        <v>47</v>
      </c>
      <c r="C34" s="10">
        <f t="shared" si="1"/>
        <v>933</v>
      </c>
      <c r="D34" s="10">
        <v>933</v>
      </c>
      <c r="E34" s="10">
        <v>0</v>
      </c>
      <c r="F34" s="7">
        <v>20</v>
      </c>
      <c r="G34" s="87">
        <v>46.65</v>
      </c>
      <c r="H34" s="31"/>
    </row>
    <row r="35" spans="2:8" x14ac:dyDescent="0.4">
      <c r="B35" s="43" t="s">
        <v>48</v>
      </c>
      <c r="C35" s="10">
        <f t="shared" si="1"/>
        <v>181000</v>
      </c>
      <c r="D35" s="10">
        <v>181000</v>
      </c>
      <c r="E35" s="10">
        <v>0</v>
      </c>
      <c r="F35" s="7">
        <v>15</v>
      </c>
      <c r="G35" s="87">
        <v>12066.666666666701</v>
      </c>
      <c r="H35" s="31"/>
    </row>
    <row r="36" spans="2:8" x14ac:dyDescent="0.4">
      <c r="B36" s="43" t="s">
        <v>49</v>
      </c>
      <c r="C36" s="10">
        <f t="shared" si="1"/>
        <v>0</v>
      </c>
      <c r="D36" s="10">
        <v>0</v>
      </c>
      <c r="E36" s="10">
        <v>0</v>
      </c>
      <c r="F36" s="7">
        <v>0</v>
      </c>
      <c r="G36" s="87">
        <v>0</v>
      </c>
      <c r="H36" s="31"/>
    </row>
    <row r="37" spans="2:8" x14ac:dyDescent="0.4">
      <c r="B37" s="43" t="s">
        <v>50</v>
      </c>
      <c r="C37" s="10">
        <f t="shared" si="1"/>
        <v>3005036</v>
      </c>
      <c r="D37" s="10">
        <v>3005036</v>
      </c>
      <c r="E37" s="10">
        <v>0</v>
      </c>
      <c r="F37" s="7">
        <v>90</v>
      </c>
      <c r="G37" s="87">
        <v>33389.288888888899</v>
      </c>
      <c r="H37" s="31"/>
    </row>
    <row r="38" spans="2:8" x14ac:dyDescent="0.4">
      <c r="B38" s="43" t="s">
        <v>51</v>
      </c>
      <c r="C38" s="10">
        <f t="shared" si="1"/>
        <v>5000</v>
      </c>
      <c r="D38" s="10">
        <v>5000</v>
      </c>
      <c r="E38" s="10">
        <v>0</v>
      </c>
      <c r="F38" s="7">
        <v>1</v>
      </c>
      <c r="G38" s="87">
        <v>5000</v>
      </c>
      <c r="H38" s="31"/>
    </row>
    <row r="39" spans="2:8" x14ac:dyDescent="0.4">
      <c r="B39" s="43" t="s">
        <v>52</v>
      </c>
      <c r="C39" s="10">
        <f t="shared" si="1"/>
        <v>0</v>
      </c>
      <c r="D39" s="10">
        <v>0</v>
      </c>
      <c r="E39" s="10">
        <v>0</v>
      </c>
      <c r="F39" s="7">
        <v>0</v>
      </c>
      <c r="G39" s="87">
        <v>0</v>
      </c>
      <c r="H39" s="31"/>
    </row>
    <row r="40" spans="2:8" x14ac:dyDescent="0.4">
      <c r="B40" s="43" t="s">
        <v>53</v>
      </c>
      <c r="C40" s="10">
        <f t="shared" si="1"/>
        <v>0</v>
      </c>
      <c r="D40" s="10">
        <v>0</v>
      </c>
      <c r="E40" s="10">
        <v>0</v>
      </c>
      <c r="F40" s="7">
        <v>0</v>
      </c>
      <c r="G40" s="87">
        <v>0</v>
      </c>
      <c r="H40" s="31"/>
    </row>
    <row r="41" spans="2:8" x14ac:dyDescent="0.4">
      <c r="B41" s="43" t="s">
        <v>54</v>
      </c>
      <c r="C41" s="10">
        <f t="shared" si="1"/>
        <v>224435</v>
      </c>
      <c r="D41" s="10">
        <v>224435</v>
      </c>
      <c r="E41" s="10">
        <v>0</v>
      </c>
      <c r="F41" s="7">
        <v>30</v>
      </c>
      <c r="G41" s="87">
        <v>7481.1666666666697</v>
      </c>
      <c r="H41" s="31"/>
    </row>
    <row r="42" spans="2:8" x14ac:dyDescent="0.4">
      <c r="B42" s="43" t="s">
        <v>55</v>
      </c>
      <c r="C42" s="10">
        <f t="shared" si="1"/>
        <v>0</v>
      </c>
      <c r="D42" s="10">
        <v>0</v>
      </c>
      <c r="E42" s="10">
        <v>0</v>
      </c>
      <c r="F42" s="7">
        <v>0</v>
      </c>
      <c r="G42" s="87">
        <v>0</v>
      </c>
      <c r="H42" s="31"/>
    </row>
    <row r="43" spans="2:8" customFormat="1" ht="15" x14ac:dyDescent="0.4">
      <c r="B43" s="43" t="s">
        <v>56</v>
      </c>
      <c r="C43" s="10">
        <f t="shared" si="1"/>
        <v>114459</v>
      </c>
      <c r="D43" s="10">
        <v>89639</v>
      </c>
      <c r="E43" s="10">
        <v>24820</v>
      </c>
      <c r="F43" s="7">
        <v>229</v>
      </c>
      <c r="G43" s="87">
        <v>499.82096069868999</v>
      </c>
      <c r="H43" s="31"/>
    </row>
    <row r="44" spans="2:8" x14ac:dyDescent="0.4">
      <c r="B44" s="43" t="s">
        <v>41</v>
      </c>
      <c r="C44" s="10">
        <f t="shared" si="1"/>
        <v>33694</v>
      </c>
      <c r="D44" s="10">
        <v>33694</v>
      </c>
      <c r="E44" s="10">
        <v>0</v>
      </c>
      <c r="F44" s="3"/>
      <c r="G44" s="3"/>
      <c r="H44" s="31"/>
    </row>
    <row r="45" spans="2:8" x14ac:dyDescent="0.4">
      <c r="B45" s="38" t="s">
        <v>57</v>
      </c>
      <c r="C45" s="89">
        <f>SUM(C33:C44)</f>
        <v>3812117</v>
      </c>
      <c r="D45" s="89">
        <f>SUM(D33:D44)</f>
        <v>3787297</v>
      </c>
      <c r="E45" s="89">
        <f>SUM(E33:E44)</f>
        <v>24820</v>
      </c>
      <c r="F45" s="13"/>
      <c r="G45" s="55"/>
      <c r="H45" s="31"/>
    </row>
    <row r="46" spans="2:8" x14ac:dyDescent="0.4">
      <c r="B46" s="38"/>
      <c r="C46" s="90"/>
      <c r="D46" s="90"/>
      <c r="E46" s="90"/>
      <c r="F46" s="3"/>
      <c r="G46" s="3"/>
      <c r="H46" s="31"/>
    </row>
    <row r="47" spans="2:8" x14ac:dyDescent="0.4">
      <c r="B47" s="38" t="s">
        <v>58</v>
      </c>
      <c r="C47" s="89">
        <f>SUM(C29,C45)</f>
        <v>10903812</v>
      </c>
      <c r="D47" s="89">
        <f>SUM(D29,D45)</f>
        <v>9813378</v>
      </c>
      <c r="E47" s="89">
        <f>SUM(E29,E45)</f>
        <v>1090434</v>
      </c>
      <c r="F47" s="3"/>
      <c r="G47" s="3"/>
      <c r="H47" s="31"/>
    </row>
    <row r="48" spans="2:8" x14ac:dyDescent="0.4">
      <c r="B48" s="38"/>
      <c r="C48" s="89"/>
      <c r="D48" s="89"/>
      <c r="E48" s="89"/>
      <c r="F48" s="3"/>
      <c r="G48" s="3"/>
      <c r="H48" s="31"/>
    </row>
    <row r="49" spans="2:8" x14ac:dyDescent="0.4">
      <c r="B49" s="91" t="s">
        <v>59</v>
      </c>
      <c r="C49" s="89"/>
      <c r="D49" s="89"/>
      <c r="E49" s="89"/>
      <c r="F49" s="3"/>
      <c r="G49" s="3"/>
      <c r="H49" s="31"/>
    </row>
    <row r="50" spans="2:8" x14ac:dyDescent="0.4">
      <c r="B50" s="43" t="s">
        <v>60</v>
      </c>
      <c r="C50" s="7">
        <v>3804</v>
      </c>
      <c r="D50" s="89"/>
      <c r="E50" s="89"/>
      <c r="F50" s="3"/>
      <c r="G50" s="3"/>
      <c r="H50" s="31"/>
    </row>
    <row r="51" spans="2:8" x14ac:dyDescent="0.4">
      <c r="B51" s="43" t="s">
        <v>61</v>
      </c>
      <c r="C51" s="7">
        <v>162</v>
      </c>
      <c r="D51" s="89"/>
      <c r="E51" s="89"/>
      <c r="F51" s="3"/>
      <c r="G51" s="3"/>
      <c r="H51" s="31"/>
    </row>
    <row r="52" spans="2:8" x14ac:dyDescent="0.4">
      <c r="B52" s="43" t="s">
        <v>62</v>
      </c>
      <c r="C52" s="7">
        <v>0</v>
      </c>
      <c r="D52" s="89"/>
      <c r="E52" s="89"/>
      <c r="F52" s="3"/>
      <c r="G52" s="3"/>
      <c r="H52" s="31"/>
    </row>
    <row r="53" spans="2:8" x14ac:dyDescent="0.4">
      <c r="B53" s="43" t="s">
        <v>63</v>
      </c>
      <c r="C53" s="13">
        <f>SUM(C50:C52)</f>
        <v>3966</v>
      </c>
      <c r="D53" s="89"/>
      <c r="E53" s="89"/>
      <c r="F53" s="3"/>
      <c r="G53" s="3"/>
      <c r="H53" s="31"/>
    </row>
    <row r="54" spans="2:8" x14ac:dyDescent="0.4">
      <c r="B54" s="30"/>
      <c r="C54" s="23"/>
      <c r="D54" s="23"/>
      <c r="E54" s="23"/>
      <c r="F54" s="3"/>
      <c r="H54" s="31"/>
    </row>
    <row r="55" spans="2:8" x14ac:dyDescent="0.4">
      <c r="B55" s="38" t="s">
        <v>64</v>
      </c>
      <c r="C55" s="89">
        <f>C18-C47</f>
        <v>73314746</v>
      </c>
      <c r="D55" s="89">
        <f>D18-D47</f>
        <v>72183041</v>
      </c>
      <c r="E55" s="89">
        <f>E18-E47</f>
        <v>1131705</v>
      </c>
      <c r="F55" s="3"/>
      <c r="G55" s="3"/>
      <c r="H55" s="31"/>
    </row>
    <row r="56" spans="2:8" x14ac:dyDescent="0.4">
      <c r="B56" s="39" t="s">
        <v>65</v>
      </c>
      <c r="C56" s="40">
        <f>IFERROR(C55/$C$53,"")</f>
        <v>18485.815935451337</v>
      </c>
      <c r="D56" s="40">
        <f>IFERROR(SUM(D55)/SUM($C$53),"")</f>
        <v>18200.464195663135</v>
      </c>
      <c r="E56" s="40">
        <f>IFERROR(SUM(E55)/SUM($C$53),"")</f>
        <v>285.35173978819972</v>
      </c>
      <c r="F56" s="33"/>
      <c r="G56" s="33"/>
      <c r="H56" s="34"/>
    </row>
    <row r="57" spans="2:8" x14ac:dyDescent="0.4">
      <c r="C57" s="26"/>
      <c r="D57" s="26"/>
      <c r="E57" s="26"/>
      <c r="F57" s="27"/>
      <c r="G57" s="27"/>
      <c r="H57" s="27"/>
    </row>
    <row r="58" spans="2:8" x14ac:dyDescent="0.4">
      <c r="B58" s="4" t="s">
        <v>66</v>
      </c>
      <c r="C58" s="23"/>
      <c r="D58" s="23"/>
      <c r="E58" s="23"/>
      <c r="F58" s="3"/>
      <c r="G58" s="3"/>
      <c r="H58" s="33"/>
    </row>
    <row r="59" spans="2:8" x14ac:dyDescent="0.4">
      <c r="B59" s="35"/>
      <c r="C59" s="26"/>
      <c r="D59" s="109" t="s">
        <v>24</v>
      </c>
      <c r="E59" s="110"/>
      <c r="F59" s="49" t="s">
        <v>67</v>
      </c>
      <c r="G59" s="49" t="s">
        <v>68</v>
      </c>
      <c r="H59" s="29"/>
    </row>
    <row r="60" spans="2:8" x14ac:dyDescent="0.4">
      <c r="B60" s="36" t="s">
        <v>69</v>
      </c>
      <c r="C60" s="41" t="s">
        <v>26</v>
      </c>
      <c r="D60" s="37" t="s">
        <v>27</v>
      </c>
      <c r="E60" s="37" t="s">
        <v>28</v>
      </c>
      <c r="F60" s="53" t="s">
        <v>70</v>
      </c>
      <c r="G60" s="53" t="s">
        <v>71</v>
      </c>
      <c r="H60" s="31"/>
    </row>
    <row r="61" spans="2:8" x14ac:dyDescent="0.4">
      <c r="B61" s="43" t="s">
        <v>72</v>
      </c>
      <c r="C61" s="10">
        <f>SUM(D61:E61)</f>
        <v>27582</v>
      </c>
      <c r="D61" s="10">
        <v>27582</v>
      </c>
      <c r="E61" s="10">
        <v>0</v>
      </c>
      <c r="F61" s="63">
        <v>0</v>
      </c>
      <c r="G61" s="87">
        <v>0</v>
      </c>
      <c r="H61" s="31"/>
    </row>
    <row r="62" spans="2:8" x14ac:dyDescent="0.4">
      <c r="B62" s="43" t="s">
        <v>73</v>
      </c>
      <c r="C62" s="10">
        <f>SUM(D62:E62)</f>
        <v>2811979</v>
      </c>
      <c r="D62" s="10">
        <v>2811979</v>
      </c>
      <c r="E62" s="10">
        <v>0</v>
      </c>
      <c r="F62" s="63">
        <v>10</v>
      </c>
      <c r="G62" s="87">
        <v>281197.90000000002</v>
      </c>
      <c r="H62" s="31"/>
    </row>
    <row r="63" spans="2:8" x14ac:dyDescent="0.4">
      <c r="B63" s="43" t="s">
        <v>74</v>
      </c>
      <c r="C63" s="10">
        <f>SUM(D63:E63)</f>
        <v>3194895</v>
      </c>
      <c r="D63" s="10">
        <v>3194895</v>
      </c>
      <c r="E63" s="10">
        <v>0</v>
      </c>
      <c r="F63" s="63">
        <v>6</v>
      </c>
      <c r="G63" s="87">
        <v>532482.5</v>
      </c>
      <c r="H63" s="31"/>
    </row>
    <row r="64" spans="2:8" x14ac:dyDescent="0.4">
      <c r="B64" s="43" t="s">
        <v>75</v>
      </c>
      <c r="C64" s="10">
        <f>SUM(D64:E64)</f>
        <v>8082307</v>
      </c>
      <c r="D64" s="10">
        <v>8082307</v>
      </c>
      <c r="E64" s="10">
        <v>0</v>
      </c>
      <c r="F64" s="63">
        <v>48.8</v>
      </c>
      <c r="G64" s="87">
        <v>165621.04508196699</v>
      </c>
      <c r="H64" s="31"/>
    </row>
    <row r="65" spans="2:8" x14ac:dyDescent="0.4">
      <c r="B65" s="43" t="s">
        <v>76</v>
      </c>
      <c r="C65" s="10">
        <f>SUM(D65:E65)</f>
        <v>1425028</v>
      </c>
      <c r="D65" s="10">
        <v>1425028</v>
      </c>
      <c r="E65" s="10">
        <v>0</v>
      </c>
      <c r="F65" s="92"/>
      <c r="G65" s="3"/>
      <c r="H65" s="31"/>
    </row>
    <row r="66" spans="2:8" x14ac:dyDescent="0.4">
      <c r="B66" s="44" t="s">
        <v>77</v>
      </c>
      <c r="C66" s="89">
        <f>SUM(C61:C65)</f>
        <v>15541791</v>
      </c>
      <c r="D66" s="89">
        <f>SUM(D61:D65)</f>
        <v>15541791</v>
      </c>
      <c r="E66" s="89">
        <f>SUM(E61:E65)</f>
        <v>0</v>
      </c>
      <c r="F66" s="93">
        <f>SUM(F61:F64)</f>
        <v>64.8</v>
      </c>
      <c r="G66" s="3"/>
      <c r="H66" s="31"/>
    </row>
    <row r="67" spans="2:8" x14ac:dyDescent="0.4">
      <c r="B67" s="44" t="s">
        <v>78</v>
      </c>
      <c r="C67" s="94">
        <f>IFERROR(C66/$C$53,"")</f>
        <v>3918.7571860816943</v>
      </c>
      <c r="D67" s="94">
        <f>IFERROR(D66/$C$53,"")</f>
        <v>3918.7571860816943</v>
      </c>
      <c r="E67" s="94">
        <f>IFERROR(E66/$C$53,"")</f>
        <v>0</v>
      </c>
      <c r="F67" s="3"/>
      <c r="G67" s="3"/>
      <c r="H67" s="31"/>
    </row>
    <row r="68" spans="2:8" x14ac:dyDescent="0.4">
      <c r="B68" s="44"/>
      <c r="C68" s="23"/>
      <c r="D68" s="3"/>
      <c r="E68" s="3"/>
      <c r="F68" s="3"/>
      <c r="G68" s="3"/>
      <c r="H68" s="31"/>
    </row>
    <row r="69" spans="2:8" x14ac:dyDescent="0.4">
      <c r="B69" s="43"/>
      <c r="C69" s="23"/>
      <c r="D69" s="109" t="s">
        <v>24</v>
      </c>
      <c r="E69" s="110"/>
      <c r="F69" s="49" t="s">
        <v>67</v>
      </c>
      <c r="G69" s="49" t="s">
        <v>68</v>
      </c>
      <c r="H69" s="31"/>
    </row>
    <row r="70" spans="2:8" x14ac:dyDescent="0.4">
      <c r="B70" s="45" t="s">
        <v>79</v>
      </c>
      <c r="C70" s="41" t="s">
        <v>26</v>
      </c>
      <c r="D70" s="37" t="s">
        <v>27</v>
      </c>
      <c r="E70" s="37" t="s">
        <v>28</v>
      </c>
      <c r="F70" s="53" t="s">
        <v>70</v>
      </c>
      <c r="G70" s="53" t="s">
        <v>71</v>
      </c>
      <c r="H70" s="31"/>
    </row>
    <row r="71" spans="2:8" x14ac:dyDescent="0.4">
      <c r="B71" s="43" t="s">
        <v>80</v>
      </c>
      <c r="C71" s="10">
        <f t="shared" ref="C71:C77" si="2">SUM(D71:E71)</f>
        <v>868843</v>
      </c>
      <c r="D71" s="10">
        <v>868843</v>
      </c>
      <c r="E71" s="10">
        <v>0</v>
      </c>
      <c r="F71" s="63">
        <v>5</v>
      </c>
      <c r="G71" s="87">
        <v>173768.6</v>
      </c>
      <c r="H71" s="31"/>
    </row>
    <row r="72" spans="2:8" x14ac:dyDescent="0.4">
      <c r="B72" s="43" t="s">
        <v>81</v>
      </c>
      <c r="C72" s="10">
        <f t="shared" si="2"/>
        <v>176172</v>
      </c>
      <c r="D72" s="10">
        <v>176172</v>
      </c>
      <c r="E72" s="10">
        <v>0</v>
      </c>
      <c r="F72" s="63">
        <v>1</v>
      </c>
      <c r="G72" s="87">
        <v>176172</v>
      </c>
      <c r="H72" s="31"/>
    </row>
    <row r="73" spans="2:8" x14ac:dyDescent="0.4">
      <c r="B73" s="43" t="s">
        <v>82</v>
      </c>
      <c r="C73" s="10">
        <f t="shared" si="2"/>
        <v>205847</v>
      </c>
      <c r="D73" s="10">
        <v>205847</v>
      </c>
      <c r="E73" s="10">
        <v>0</v>
      </c>
      <c r="F73" s="63">
        <v>0</v>
      </c>
      <c r="G73" s="87">
        <v>0</v>
      </c>
      <c r="H73" s="31"/>
    </row>
    <row r="74" spans="2:8" x14ac:dyDescent="0.4">
      <c r="B74" s="43" t="s">
        <v>83</v>
      </c>
      <c r="C74" s="10">
        <f t="shared" si="2"/>
        <v>18346</v>
      </c>
      <c r="D74" s="10">
        <v>0</v>
      </c>
      <c r="E74" s="10">
        <v>18346</v>
      </c>
      <c r="F74" s="63">
        <v>0.2</v>
      </c>
      <c r="G74" s="87">
        <v>91730</v>
      </c>
      <c r="H74" s="31"/>
    </row>
    <row r="75" spans="2:8" x14ac:dyDescent="0.4">
      <c r="B75" s="43" t="s">
        <v>84</v>
      </c>
      <c r="C75" s="10">
        <f t="shared" si="2"/>
        <v>135961</v>
      </c>
      <c r="D75" s="10">
        <v>135961</v>
      </c>
      <c r="E75" s="10">
        <v>0</v>
      </c>
      <c r="F75" s="63">
        <v>30</v>
      </c>
      <c r="G75" s="87">
        <v>4532.0333333333301</v>
      </c>
      <c r="H75" s="31"/>
    </row>
    <row r="76" spans="2:8" x14ac:dyDescent="0.4">
      <c r="B76" s="43" t="s">
        <v>85</v>
      </c>
      <c r="C76" s="10">
        <f t="shared" si="2"/>
        <v>575389</v>
      </c>
      <c r="D76" s="10">
        <v>575389</v>
      </c>
      <c r="E76" s="10">
        <v>0</v>
      </c>
      <c r="F76" s="63">
        <v>6.4</v>
      </c>
      <c r="G76" s="87">
        <v>89904.53125</v>
      </c>
      <c r="H76" s="31"/>
    </row>
    <row r="77" spans="2:8" x14ac:dyDescent="0.4">
      <c r="B77" s="43" t="s">
        <v>86</v>
      </c>
      <c r="C77" s="10">
        <f t="shared" si="2"/>
        <v>255084</v>
      </c>
      <c r="D77" s="10">
        <v>255084</v>
      </c>
      <c r="E77" s="10">
        <v>0</v>
      </c>
      <c r="F77" s="92"/>
      <c r="G77" s="3"/>
      <c r="H77" s="31"/>
    </row>
    <row r="78" spans="2:8" x14ac:dyDescent="0.4">
      <c r="B78" s="44" t="s">
        <v>87</v>
      </c>
      <c r="C78" s="89">
        <f>SUM(C71:C77)</f>
        <v>2235642</v>
      </c>
      <c r="D78" s="89">
        <f>SUM(D71:D77)</f>
        <v>2217296</v>
      </c>
      <c r="E78" s="89">
        <f>SUM(E71:E77)</f>
        <v>18346</v>
      </c>
      <c r="F78" s="93">
        <f>SUM(F71:F76)</f>
        <v>42.6</v>
      </c>
      <c r="G78" s="3"/>
      <c r="H78" s="31"/>
    </row>
    <row r="79" spans="2:8" x14ac:dyDescent="0.4">
      <c r="B79" s="44" t="s">
        <v>88</v>
      </c>
      <c r="C79" s="94">
        <f>IFERROR(C78/$C$53,"")</f>
        <v>563.70196671709527</v>
      </c>
      <c r="D79" s="94">
        <f>IFERROR(D78/$C$53,"")</f>
        <v>559.07614725163899</v>
      </c>
      <c r="E79" s="94">
        <f>IFERROR(E78/$C$53,"")</f>
        <v>4.6258194654563791</v>
      </c>
      <c r="F79" s="95"/>
      <c r="G79" s="3"/>
      <c r="H79" s="31"/>
    </row>
    <row r="80" spans="2:8" x14ac:dyDescent="0.4">
      <c r="B80" s="44"/>
      <c r="C80"/>
      <c r="D80"/>
      <c r="E80"/>
      <c r="F80" s="3"/>
      <c r="G80" s="3"/>
      <c r="H80" s="31"/>
    </row>
    <row r="81" spans="2:8" x14ac:dyDescent="0.4">
      <c r="B81" s="44" t="s">
        <v>89</v>
      </c>
      <c r="C81" s="10">
        <f>SUM(D81:E81)</f>
        <v>4422028</v>
      </c>
      <c r="D81" s="10">
        <v>4422028</v>
      </c>
      <c r="E81" s="10">
        <v>0</v>
      </c>
      <c r="F81" s="3"/>
      <c r="G81" s="3"/>
      <c r="H81" s="31"/>
    </row>
    <row r="82" spans="2:8" x14ac:dyDescent="0.4">
      <c r="B82" s="44" t="s">
        <v>90</v>
      </c>
      <c r="C82" s="94">
        <f>IFERROR(C81/$C$53,"")</f>
        <v>1114.9843671205244</v>
      </c>
      <c r="D82" s="94">
        <f>IFERROR(D81/$C$53,"")</f>
        <v>1114.9843671205244</v>
      </c>
      <c r="E82" s="94">
        <f>IFERROR(E81/$C$53,"")</f>
        <v>0</v>
      </c>
      <c r="F82" s="3"/>
      <c r="G82" s="3"/>
      <c r="H82" s="31"/>
    </row>
    <row r="83" spans="2:8" x14ac:dyDescent="0.4">
      <c r="B83" s="48"/>
      <c r="C83" s="3"/>
      <c r="D83" s="89"/>
      <c r="E83" s="89"/>
      <c r="F83" s="3"/>
      <c r="G83" s="3"/>
      <c r="H83" s="31"/>
    </row>
    <row r="84" spans="2:8" x14ac:dyDescent="0.4">
      <c r="B84" s="44" t="s">
        <v>91</v>
      </c>
      <c r="C84" s="89">
        <f t="shared" ref="C84:E85" si="3">SUM(C66,C78,C81)</f>
        <v>22199461</v>
      </c>
      <c r="D84" s="89">
        <f t="shared" si="3"/>
        <v>22181115</v>
      </c>
      <c r="E84" s="89">
        <f t="shared" si="3"/>
        <v>18346</v>
      </c>
      <c r="F84" s="3"/>
      <c r="G84" s="3"/>
      <c r="H84" s="31"/>
    </row>
    <row r="85" spans="2:8" x14ac:dyDescent="0.4">
      <c r="B85" s="44" t="s">
        <v>92</v>
      </c>
      <c r="C85" s="96">
        <f t="shared" si="3"/>
        <v>5597.443519919314</v>
      </c>
      <c r="D85" s="96">
        <f t="shared" si="3"/>
        <v>5592.8177004538575</v>
      </c>
      <c r="E85" s="96">
        <f t="shared" si="3"/>
        <v>4.6258194654563791</v>
      </c>
      <c r="F85" s="3"/>
      <c r="G85" s="3"/>
      <c r="H85" s="31"/>
    </row>
    <row r="86" spans="2:8" x14ac:dyDescent="0.4">
      <c r="B86" s="44"/>
      <c r="C86" s="96"/>
      <c r="D86" s="96"/>
      <c r="E86" s="96"/>
      <c r="F86" s="3"/>
      <c r="G86" s="3"/>
      <c r="H86" s="31"/>
    </row>
    <row r="87" spans="2:8" x14ac:dyDescent="0.4">
      <c r="B87" s="44" t="s">
        <v>93</v>
      </c>
      <c r="C87" s="89">
        <f>C55-C84</f>
        <v>51115285</v>
      </c>
      <c r="D87" s="89">
        <f>D55-D84</f>
        <v>50001926</v>
      </c>
      <c r="E87" s="89">
        <f>E55-E84</f>
        <v>1113359</v>
      </c>
      <c r="F87" s="3"/>
      <c r="G87" s="3"/>
      <c r="H87" s="31"/>
    </row>
    <row r="88" spans="2:8" x14ac:dyDescent="0.4">
      <c r="B88" s="39" t="s">
        <v>65</v>
      </c>
      <c r="C88" s="40">
        <f>IFERROR(C87/$C$53,"")</f>
        <v>12888.372415532021</v>
      </c>
      <c r="D88" s="50"/>
      <c r="E88" s="50"/>
      <c r="F88" s="33"/>
      <c r="G88" s="33"/>
      <c r="H88" s="34"/>
    </row>
    <row r="89" spans="2:8" x14ac:dyDescent="0.4">
      <c r="G89" s="3"/>
      <c r="H89" s="3"/>
    </row>
    <row r="90" spans="2:8" x14ac:dyDescent="0.4">
      <c r="B90" s="4" t="s">
        <v>94</v>
      </c>
      <c r="G90" s="3"/>
      <c r="H90" s="33"/>
    </row>
    <row r="91" spans="2:8" x14ac:dyDescent="0.4">
      <c r="B91" s="35" t="s">
        <v>95</v>
      </c>
      <c r="C91" s="10">
        <v>21160795</v>
      </c>
      <c r="D91" s="27"/>
      <c r="E91" s="27"/>
      <c r="F91" s="27"/>
      <c r="G91" s="27"/>
      <c r="H91" s="29"/>
    </row>
    <row r="92" spans="2:8" x14ac:dyDescent="0.4">
      <c r="B92" s="30" t="s">
        <v>96</v>
      </c>
      <c r="C92" s="23">
        <f>C81</f>
        <v>4422028</v>
      </c>
      <c r="D92" s="3"/>
      <c r="E92" s="3"/>
      <c r="F92" s="3"/>
      <c r="G92" s="3"/>
      <c r="H92" s="31"/>
    </row>
    <row r="93" spans="2:8" x14ac:dyDescent="0.4">
      <c r="B93" s="30" t="s">
        <v>97</v>
      </c>
      <c r="C93" s="23">
        <f>C91-C92</f>
        <v>16738767</v>
      </c>
      <c r="D93" s="3"/>
      <c r="E93" s="3"/>
      <c r="F93" s="3"/>
      <c r="G93" s="3"/>
      <c r="H93" s="31"/>
    </row>
    <row r="94" spans="2:8" x14ac:dyDescent="0.4">
      <c r="B94" s="30" t="s">
        <v>98</v>
      </c>
      <c r="C94" s="10">
        <v>36443898</v>
      </c>
      <c r="D94" s="3"/>
      <c r="E94" s="3"/>
      <c r="F94" s="3"/>
      <c r="G94" s="3"/>
      <c r="H94" s="31"/>
    </row>
    <row r="95" spans="2:8" x14ac:dyDescent="0.4">
      <c r="B95" s="32" t="s">
        <v>99</v>
      </c>
      <c r="C95" s="67">
        <f>IFERROR(ROUND(C93/C94,4),"0.00%")</f>
        <v>0.45929999999999999</v>
      </c>
      <c r="D95" s="33"/>
      <c r="E95" s="33"/>
      <c r="F95" s="33"/>
      <c r="G95" s="33"/>
      <c r="H95" s="34"/>
    </row>
  </sheetData>
  <protectedRanges>
    <protectedRange algorithmName="SHA-512" hashValue="Tm+4ymRCvx+/ec9lVfeLYQdrQLBz/f9EW6RMMDXmeiSSQlU6WP7pB+eP4VaGLjVxpMykClbRNsED3onKMjt3kg==" saltValue="Wq1GXfArXmfvwtGuKhLjZQ==" spinCount="100000" sqref="G6:H9 C6:D9 C91:C94 C52 C83 C81:E81 G1:H4 C33:F33 D44:E44 C14:E17 D34:F43 C61:F65 C71:F77 C34:C44 C22:E28" name="PartA"/>
    <protectedRange algorithmName="SHA-512" hashValue="Tm+4ymRCvx+/ec9lVfeLYQdrQLBz/f9EW6RMMDXmeiSSQlU6WP7pB+eP4VaGLjVxpMykClbRNsED3onKMjt3kg==" saltValue="Wq1GXfArXmfvwtGuKhLjZQ==" spinCount="100000" sqref="C50:C51" name="PartA_1"/>
  </protectedRanges>
  <mergeCells count="16">
    <mergeCell ref="D69:E69"/>
    <mergeCell ref="D59:E59"/>
    <mergeCell ref="G1:H1"/>
    <mergeCell ref="G2:H2"/>
    <mergeCell ref="C6:D6"/>
    <mergeCell ref="C7:D7"/>
    <mergeCell ref="C8:D8"/>
    <mergeCell ref="C9:D9"/>
    <mergeCell ref="G6:H6"/>
    <mergeCell ref="G7:H7"/>
    <mergeCell ref="G8:H8"/>
    <mergeCell ref="G9:H9"/>
    <mergeCell ref="D20:E20"/>
    <mergeCell ref="D12:E12"/>
    <mergeCell ref="D31:E31"/>
    <mergeCell ref="G3:H3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 xr:uid="{00000000-0002-0000-0000-000000000000}">
      <formula1>6</formula1>
    </dataValidation>
    <dataValidation type="textLength" operator="equal" allowBlank="1" showInputMessage="1" showErrorMessage="1" errorTitle="Zip Code Entry Error" error="Please input a 5 digit zip code." sqref="G9:H9" xr:uid="{00000000-0002-0000-0000-000001000000}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22 C33 C61:C65 C71:C77 C81 C23:C28 C34:C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6FB8-5A2E-45CA-9CC0-640F762A9764}">
  <sheetPr>
    <pageSetUpPr fitToPage="1"/>
  </sheetPr>
  <dimension ref="A1:Y15"/>
  <sheetViews>
    <sheetView showGridLines="0" tabSelected="1" workbookViewId="0">
      <selection activeCell="F8" sqref="F8"/>
    </sheetView>
  </sheetViews>
  <sheetFormatPr defaultColWidth="9.1796875" defaultRowHeight="15.5" x14ac:dyDescent="0.4"/>
  <cols>
    <col min="1" max="1" width="15.54296875" style="2" customWidth="1"/>
    <col min="2" max="2" width="40.453125" style="2" bestFit="1" customWidth="1"/>
    <col min="3" max="3" width="24.453125" style="2" customWidth="1"/>
    <col min="4" max="4" width="23.81640625" style="2" customWidth="1"/>
    <col min="5" max="5" width="11" style="2" customWidth="1"/>
    <col min="6" max="6" width="11" customWidth="1"/>
    <col min="7" max="10" width="13.7265625" style="2" customWidth="1"/>
    <col min="11" max="16" width="12" style="2" customWidth="1"/>
    <col min="17" max="23" width="15.7265625" style="2" customWidth="1"/>
    <col min="24" max="24" width="11.1796875" style="2" customWidth="1"/>
    <col min="25" max="25" width="12.81640625" style="2" customWidth="1"/>
    <col min="26" max="26" width="9.1796875" style="2" customWidth="1"/>
    <col min="27" max="16384" width="9.1796875" style="2"/>
  </cols>
  <sheetData>
    <row r="1" spans="1:25" customFormat="1" ht="18" customHeight="1" x14ac:dyDescent="0.45">
      <c r="A1" s="1" t="s">
        <v>100</v>
      </c>
    </row>
    <row r="2" spans="1:25" customFormat="1" ht="15" customHeight="1" x14ac:dyDescent="0.35"/>
    <row r="3" spans="1:25" customFormat="1" ht="15" customHeight="1" x14ac:dyDescent="0.35"/>
    <row r="5" spans="1:25" s="3" customFormat="1" ht="15" customHeight="1" x14ac:dyDescent="0.4"/>
    <row r="6" spans="1:25" s="4" customFormat="1" ht="15" customHeight="1" x14ac:dyDescent="0.4">
      <c r="E6" s="109" t="s">
        <v>101</v>
      </c>
      <c r="F6" s="110"/>
      <c r="G6" s="109" t="s">
        <v>102</v>
      </c>
      <c r="H6" s="116"/>
      <c r="I6" s="116"/>
      <c r="J6" s="110"/>
      <c r="K6" s="109" t="s">
        <v>103</v>
      </c>
      <c r="L6" s="116"/>
      <c r="M6" s="116"/>
      <c r="N6" s="116"/>
      <c r="O6" s="116"/>
      <c r="P6" s="110"/>
      <c r="Q6" s="109" t="s">
        <v>104</v>
      </c>
      <c r="R6" s="116"/>
      <c r="S6" s="116"/>
      <c r="T6" s="116"/>
      <c r="U6" s="116"/>
      <c r="V6" s="116"/>
      <c r="W6" s="117"/>
      <c r="X6" s="116"/>
      <c r="Y6" s="118"/>
    </row>
    <row r="7" spans="1:25" s="6" customFormat="1" ht="75" customHeight="1" x14ac:dyDescent="0.4">
      <c r="A7" s="56" t="s">
        <v>3</v>
      </c>
      <c r="B7" s="56" t="s">
        <v>105</v>
      </c>
      <c r="C7" s="56" t="s">
        <v>106</v>
      </c>
      <c r="D7" s="56" t="s">
        <v>107</v>
      </c>
      <c r="E7" s="56" t="s">
        <v>108</v>
      </c>
      <c r="F7" s="70" t="s">
        <v>109</v>
      </c>
      <c r="G7" s="56" t="s">
        <v>110</v>
      </c>
      <c r="H7" s="70" t="s">
        <v>111</v>
      </c>
      <c r="I7" s="70" t="s">
        <v>112</v>
      </c>
      <c r="J7" s="70" t="s">
        <v>113</v>
      </c>
      <c r="K7" s="56" t="s">
        <v>114</v>
      </c>
      <c r="L7" s="70" t="s">
        <v>115</v>
      </c>
      <c r="M7" s="70" t="s">
        <v>116</v>
      </c>
      <c r="N7" s="70" t="s">
        <v>117</v>
      </c>
      <c r="O7" s="70" t="s">
        <v>118</v>
      </c>
      <c r="P7" s="70" t="s">
        <v>119</v>
      </c>
      <c r="Q7" s="56" t="s">
        <v>120</v>
      </c>
      <c r="R7" s="70" t="s">
        <v>121</v>
      </c>
      <c r="S7" s="70" t="s">
        <v>122</v>
      </c>
      <c r="T7" s="70" t="s">
        <v>123</v>
      </c>
      <c r="U7" s="70" t="s">
        <v>124</v>
      </c>
      <c r="V7" s="70" t="s">
        <v>125</v>
      </c>
      <c r="W7" s="70" t="s">
        <v>67</v>
      </c>
      <c r="X7" s="70" t="s">
        <v>126</v>
      </c>
      <c r="Y7" s="69" t="s">
        <v>127</v>
      </c>
    </row>
    <row r="8" spans="1:25" s="6" customFormat="1" ht="15" customHeight="1" x14ac:dyDescent="0.4">
      <c r="A8" s="97" t="s">
        <v>128</v>
      </c>
      <c r="B8" s="98" t="s">
        <v>129</v>
      </c>
      <c r="C8" s="97"/>
      <c r="D8" s="99" t="s">
        <v>130</v>
      </c>
      <c r="E8" s="100" t="s">
        <v>131</v>
      </c>
      <c r="F8" s="100" t="s">
        <v>132</v>
      </c>
      <c r="G8" s="100" t="s">
        <v>133</v>
      </c>
      <c r="H8" s="100"/>
      <c r="I8" s="100" t="s">
        <v>134</v>
      </c>
      <c r="J8" s="71"/>
      <c r="K8" s="72">
        <v>336</v>
      </c>
      <c r="L8" s="72">
        <v>36</v>
      </c>
      <c r="M8" s="72">
        <v>0</v>
      </c>
      <c r="N8" s="72">
        <v>161</v>
      </c>
      <c r="O8" s="72">
        <v>6</v>
      </c>
      <c r="P8" s="72">
        <v>48</v>
      </c>
      <c r="Q8" s="73">
        <v>4</v>
      </c>
      <c r="R8" s="73">
        <v>23.6</v>
      </c>
      <c r="S8" s="73">
        <v>10</v>
      </c>
      <c r="T8" s="73">
        <v>1</v>
      </c>
      <c r="U8" s="73">
        <v>8.8000000000000007</v>
      </c>
      <c r="V8" s="73">
        <v>3.5</v>
      </c>
      <c r="W8" s="84">
        <f t="shared" ref="W8:W14" si="0">SUM(Q8:V8)</f>
        <v>50.900000000000006</v>
      </c>
      <c r="X8" s="85">
        <f t="shared" ref="X8:X14" si="1">SUM(Q8:R8)</f>
        <v>27.6</v>
      </c>
      <c r="Y8" s="86">
        <f t="shared" ref="Y8:Y14" si="2">SUM(S8:V8)</f>
        <v>23.3</v>
      </c>
    </row>
    <row r="9" spans="1:25" s="6" customFormat="1" ht="14.5" x14ac:dyDescent="0.4">
      <c r="A9" s="97" t="s">
        <v>135</v>
      </c>
      <c r="B9" s="98" t="s">
        <v>136</v>
      </c>
      <c r="C9" s="97"/>
      <c r="D9" s="99" t="s">
        <v>130</v>
      </c>
      <c r="E9" s="100" t="s">
        <v>131</v>
      </c>
      <c r="F9" s="100" t="s">
        <v>132</v>
      </c>
      <c r="G9" s="100" t="s">
        <v>133</v>
      </c>
      <c r="H9" s="100"/>
      <c r="I9" s="100" t="s">
        <v>134</v>
      </c>
      <c r="J9" s="71"/>
      <c r="K9" s="72">
        <v>344</v>
      </c>
      <c r="L9" s="72">
        <v>54</v>
      </c>
      <c r="M9" s="72">
        <v>0</v>
      </c>
      <c r="N9" s="72">
        <v>123</v>
      </c>
      <c r="O9" s="72">
        <v>0</v>
      </c>
      <c r="P9" s="72">
        <v>47</v>
      </c>
      <c r="Q9" s="73">
        <v>1</v>
      </c>
      <c r="R9" s="73">
        <v>26.1</v>
      </c>
      <c r="S9" s="73">
        <v>10</v>
      </c>
      <c r="T9" s="73">
        <v>1</v>
      </c>
      <c r="U9" s="73">
        <v>6.6</v>
      </c>
      <c r="V9" s="73">
        <v>3.5</v>
      </c>
      <c r="W9" s="84">
        <f t="shared" si="0"/>
        <v>48.2</v>
      </c>
      <c r="X9" s="85">
        <f t="shared" si="1"/>
        <v>27.1</v>
      </c>
      <c r="Y9" s="86">
        <f t="shared" si="2"/>
        <v>21.1</v>
      </c>
    </row>
    <row r="10" spans="1:25" s="6" customFormat="1" ht="14.5" x14ac:dyDescent="0.4">
      <c r="A10" s="97" t="s">
        <v>137</v>
      </c>
      <c r="B10" s="98" t="s">
        <v>138</v>
      </c>
      <c r="C10" s="97"/>
      <c r="D10" s="99" t="s">
        <v>130</v>
      </c>
      <c r="E10" s="100" t="s">
        <v>131</v>
      </c>
      <c r="F10" s="100" t="s">
        <v>132</v>
      </c>
      <c r="G10" s="100" t="s">
        <v>133</v>
      </c>
      <c r="H10" s="100"/>
      <c r="I10" s="100" t="s">
        <v>134</v>
      </c>
      <c r="J10" s="71"/>
      <c r="K10" s="72">
        <v>308</v>
      </c>
      <c r="L10" s="72">
        <v>36</v>
      </c>
      <c r="M10" s="72">
        <v>0</v>
      </c>
      <c r="N10" s="72">
        <v>97</v>
      </c>
      <c r="O10" s="72">
        <v>1</v>
      </c>
      <c r="P10" s="72">
        <v>46</v>
      </c>
      <c r="Q10" s="73">
        <v>0</v>
      </c>
      <c r="R10" s="73">
        <v>28.2</v>
      </c>
      <c r="S10" s="73">
        <v>15</v>
      </c>
      <c r="T10" s="73">
        <v>1</v>
      </c>
      <c r="U10" s="73">
        <v>6.6</v>
      </c>
      <c r="V10" s="73">
        <v>3.5</v>
      </c>
      <c r="W10" s="84">
        <f t="shared" si="0"/>
        <v>54.300000000000004</v>
      </c>
      <c r="X10" s="85">
        <f t="shared" si="1"/>
        <v>28.2</v>
      </c>
      <c r="Y10" s="86">
        <f t="shared" si="2"/>
        <v>26.1</v>
      </c>
    </row>
    <row r="11" spans="1:25" s="6" customFormat="1" ht="14.5" x14ac:dyDescent="0.4">
      <c r="A11" s="97" t="s">
        <v>139</v>
      </c>
      <c r="B11" s="98" t="s">
        <v>140</v>
      </c>
      <c r="C11" s="97"/>
      <c r="D11" s="99" t="s">
        <v>141</v>
      </c>
      <c r="E11" s="100" t="s">
        <v>142</v>
      </c>
      <c r="F11" s="100" t="s">
        <v>143</v>
      </c>
      <c r="G11" s="100" t="s">
        <v>133</v>
      </c>
      <c r="H11" s="100"/>
      <c r="I11" s="100" t="s">
        <v>134</v>
      </c>
      <c r="J11" s="71"/>
      <c r="K11" s="72">
        <v>1278</v>
      </c>
      <c r="L11" s="72">
        <v>0</v>
      </c>
      <c r="M11" s="72">
        <v>0</v>
      </c>
      <c r="N11" s="72">
        <v>367</v>
      </c>
      <c r="O11" s="72">
        <v>7</v>
      </c>
      <c r="P11" s="72">
        <v>131</v>
      </c>
      <c r="Q11" s="73">
        <v>6.8</v>
      </c>
      <c r="R11" s="73">
        <v>81.2</v>
      </c>
      <c r="S11" s="73">
        <v>15</v>
      </c>
      <c r="T11" s="73">
        <v>4</v>
      </c>
      <c r="U11" s="73">
        <v>19.5</v>
      </c>
      <c r="V11" s="73">
        <v>16</v>
      </c>
      <c r="W11" s="84">
        <f t="shared" si="0"/>
        <v>142.5</v>
      </c>
      <c r="X11" s="85">
        <f t="shared" si="1"/>
        <v>88</v>
      </c>
      <c r="Y11" s="86">
        <f t="shared" si="2"/>
        <v>54.5</v>
      </c>
    </row>
    <row r="12" spans="1:25" s="6" customFormat="1" ht="14.5" x14ac:dyDescent="0.4">
      <c r="A12" s="97" t="s">
        <v>144</v>
      </c>
      <c r="B12" s="98" t="s">
        <v>145</v>
      </c>
      <c r="C12" s="97"/>
      <c r="D12" s="99" t="s">
        <v>130</v>
      </c>
      <c r="E12" s="100" t="s">
        <v>131</v>
      </c>
      <c r="F12" s="100" t="s">
        <v>132</v>
      </c>
      <c r="G12" s="100" t="s">
        <v>133</v>
      </c>
      <c r="H12" s="100"/>
      <c r="I12" s="100" t="s">
        <v>134</v>
      </c>
      <c r="J12" s="71"/>
      <c r="K12" s="72">
        <v>373</v>
      </c>
      <c r="L12" s="72">
        <v>36</v>
      </c>
      <c r="M12" s="72">
        <v>0</v>
      </c>
      <c r="N12" s="72">
        <v>105</v>
      </c>
      <c r="O12" s="72">
        <v>14</v>
      </c>
      <c r="P12" s="72">
        <v>34</v>
      </c>
      <c r="Q12" s="73">
        <v>1</v>
      </c>
      <c r="R12" s="73">
        <v>29.1</v>
      </c>
      <c r="S12" s="73">
        <v>10</v>
      </c>
      <c r="T12" s="73">
        <v>1</v>
      </c>
      <c r="U12" s="73">
        <v>7.1</v>
      </c>
      <c r="V12" s="73">
        <v>3.2</v>
      </c>
      <c r="W12" s="84">
        <f t="shared" si="0"/>
        <v>51.400000000000006</v>
      </c>
      <c r="X12" s="85">
        <f t="shared" si="1"/>
        <v>30.1</v>
      </c>
      <c r="Y12" s="86">
        <f t="shared" si="2"/>
        <v>21.3</v>
      </c>
    </row>
    <row r="13" spans="1:25" s="6" customFormat="1" ht="14.5" x14ac:dyDescent="0.4">
      <c r="A13" s="97" t="s">
        <v>146</v>
      </c>
      <c r="B13" s="98" t="s">
        <v>147</v>
      </c>
      <c r="C13" s="97"/>
      <c r="D13" s="99" t="s">
        <v>148</v>
      </c>
      <c r="E13" s="100" t="s">
        <v>149</v>
      </c>
      <c r="F13" s="100" t="s">
        <v>150</v>
      </c>
      <c r="G13" s="100" t="s">
        <v>133</v>
      </c>
      <c r="H13" s="100"/>
      <c r="I13" s="100" t="s">
        <v>134</v>
      </c>
      <c r="J13" s="71"/>
      <c r="K13" s="72">
        <v>590</v>
      </c>
      <c r="L13" s="72">
        <v>0</v>
      </c>
      <c r="M13" s="72">
        <v>0</v>
      </c>
      <c r="N13" s="72">
        <v>217</v>
      </c>
      <c r="O13" s="72">
        <v>1</v>
      </c>
      <c r="P13" s="72">
        <v>68</v>
      </c>
      <c r="Q13" s="73">
        <v>1.2</v>
      </c>
      <c r="R13" s="73">
        <v>50</v>
      </c>
      <c r="S13" s="73">
        <v>14.9</v>
      </c>
      <c r="T13" s="73">
        <v>2</v>
      </c>
      <c r="U13" s="73">
        <v>9.5</v>
      </c>
      <c r="V13" s="73">
        <v>3.6</v>
      </c>
      <c r="W13" s="84">
        <f t="shared" si="0"/>
        <v>81.2</v>
      </c>
      <c r="X13" s="85">
        <f t="shared" si="1"/>
        <v>51.2</v>
      </c>
      <c r="Y13" s="86">
        <f t="shared" si="2"/>
        <v>30</v>
      </c>
    </row>
    <row r="14" spans="1:25" s="6" customFormat="1" ht="14.5" x14ac:dyDescent="0.4">
      <c r="A14" s="97" t="s">
        <v>151</v>
      </c>
      <c r="B14" s="98" t="s">
        <v>152</v>
      </c>
      <c r="C14" s="97"/>
      <c r="D14" s="99" t="s">
        <v>130</v>
      </c>
      <c r="E14" s="100" t="s">
        <v>153</v>
      </c>
      <c r="F14" s="100" t="s">
        <v>154</v>
      </c>
      <c r="G14" s="100" t="s">
        <v>133</v>
      </c>
      <c r="H14" s="100"/>
      <c r="I14" s="100" t="s">
        <v>134</v>
      </c>
      <c r="J14" s="71"/>
      <c r="K14" s="72">
        <v>575</v>
      </c>
      <c r="L14" s="72">
        <v>0</v>
      </c>
      <c r="M14" s="72">
        <v>0</v>
      </c>
      <c r="N14" s="72">
        <v>200</v>
      </c>
      <c r="O14" s="72">
        <v>2</v>
      </c>
      <c r="P14" s="72">
        <v>68</v>
      </c>
      <c r="Q14" s="73">
        <v>2</v>
      </c>
      <c r="R14" s="73">
        <v>42.8</v>
      </c>
      <c r="S14" s="73">
        <v>10.1</v>
      </c>
      <c r="T14" s="73">
        <v>2</v>
      </c>
      <c r="U14" s="73">
        <v>6</v>
      </c>
      <c r="V14" s="73">
        <v>3.4</v>
      </c>
      <c r="W14" s="84">
        <f t="shared" si="0"/>
        <v>66.3</v>
      </c>
      <c r="X14" s="85">
        <f t="shared" si="1"/>
        <v>44.8</v>
      </c>
      <c r="Y14" s="86">
        <f t="shared" si="2"/>
        <v>21.5</v>
      </c>
    </row>
    <row r="15" spans="1:25" s="6" customFormat="1" x14ac:dyDescent="0.4">
      <c r="A15" s="4" t="s">
        <v>155</v>
      </c>
      <c r="B15" s="2"/>
      <c r="C15" s="2"/>
      <c r="D15" s="3"/>
      <c r="E15" s="8"/>
      <c r="F15" s="8"/>
      <c r="G15" s="2"/>
      <c r="H15" s="2"/>
      <c r="I15" s="2"/>
      <c r="J15" s="2"/>
      <c r="K15" s="13">
        <f t="shared" ref="K15:Y15" si="3">SUM(K8:K14)</f>
        <v>3804</v>
      </c>
      <c r="L15" s="13">
        <f t="shared" si="3"/>
        <v>162</v>
      </c>
      <c r="M15" s="13">
        <f t="shared" si="3"/>
        <v>0</v>
      </c>
      <c r="N15" s="13">
        <f t="shared" si="3"/>
        <v>1270</v>
      </c>
      <c r="O15" s="13">
        <f t="shared" si="3"/>
        <v>31</v>
      </c>
      <c r="P15" s="13">
        <f t="shared" si="3"/>
        <v>442</v>
      </c>
      <c r="Q15" s="59">
        <f t="shared" si="3"/>
        <v>16</v>
      </c>
      <c r="R15" s="59">
        <f t="shared" si="3"/>
        <v>281</v>
      </c>
      <c r="S15" s="59">
        <f t="shared" si="3"/>
        <v>85</v>
      </c>
      <c r="T15" s="59">
        <f t="shared" si="3"/>
        <v>12</v>
      </c>
      <c r="U15" s="59">
        <f t="shared" si="3"/>
        <v>64.099999999999994</v>
      </c>
      <c r="V15" s="59">
        <f t="shared" si="3"/>
        <v>36.699999999999996</v>
      </c>
      <c r="W15" s="59">
        <f t="shared" si="3"/>
        <v>494.79999999999995</v>
      </c>
      <c r="X15" s="59">
        <f t="shared" si="3"/>
        <v>297</v>
      </c>
      <c r="Y15" s="59">
        <f t="shared" si="3"/>
        <v>197.8</v>
      </c>
    </row>
  </sheetData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14" xr:uid="{00000000-0002-0000-0100-000000000000}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1A38-393A-4CB6-9641-884CCF9FFE43}">
  <sheetPr>
    <pageSetUpPr fitToPage="1"/>
  </sheetPr>
  <dimension ref="A1:Y15"/>
  <sheetViews>
    <sheetView showGridLines="0" workbookViewId="0"/>
  </sheetViews>
  <sheetFormatPr defaultColWidth="9.1796875" defaultRowHeight="15.5" x14ac:dyDescent="0.4"/>
  <cols>
    <col min="1" max="1" width="15.1796875" style="2" customWidth="1"/>
    <col min="2" max="2" width="42" style="2" customWidth="1"/>
    <col min="3" max="3" width="17.7265625" style="2" customWidth="1"/>
    <col min="4" max="4" width="15.81640625" style="2" bestFit="1" customWidth="1"/>
    <col min="5" max="13" width="13.7265625" style="2" customWidth="1"/>
    <col min="14" max="14" width="14.54296875" style="2" customWidth="1"/>
    <col min="15" max="17" width="13.7265625" style="2" customWidth="1"/>
    <col min="18" max="25" width="17" style="2" customWidth="1"/>
    <col min="26" max="26" width="9.1796875" style="2" customWidth="1"/>
    <col min="27" max="16384" width="9.1796875" style="2"/>
  </cols>
  <sheetData>
    <row r="1" spans="1:25" customFormat="1" ht="18" customHeight="1" x14ac:dyDescent="0.45">
      <c r="A1" s="1" t="s">
        <v>156</v>
      </c>
    </row>
    <row r="2" spans="1:25" s="3" customFormat="1" ht="15" customHeight="1" x14ac:dyDescent="0.4">
      <c r="A2" s="74"/>
    </row>
    <row r="3" spans="1:25" s="3" customFormat="1" ht="15" customHeight="1" x14ac:dyDescent="0.4">
      <c r="A3" s="101" t="s">
        <v>157</v>
      </c>
      <c r="B3" s="102"/>
      <c r="C3" s="103"/>
    </row>
    <row r="4" spans="1:25" s="3" customFormat="1" ht="15" customHeight="1" x14ac:dyDescent="0.4"/>
    <row r="5" spans="1:25" s="3" customFormat="1" ht="15.75" customHeight="1" x14ac:dyDescent="0.4">
      <c r="D5" s="119" t="s">
        <v>158</v>
      </c>
      <c r="E5" s="120"/>
      <c r="F5" s="120"/>
      <c r="G5" s="120"/>
      <c r="H5" s="120"/>
      <c r="I5" s="121"/>
      <c r="J5" s="122" t="s">
        <v>159</v>
      </c>
      <c r="K5" s="123"/>
      <c r="L5" s="123"/>
      <c r="M5" s="123"/>
      <c r="N5" s="123"/>
      <c r="O5" s="123"/>
      <c r="P5" s="123"/>
      <c r="Q5" s="124"/>
      <c r="R5" s="125" t="s">
        <v>160</v>
      </c>
      <c r="S5" s="126"/>
      <c r="T5" s="127"/>
      <c r="U5" s="109" t="s">
        <v>161</v>
      </c>
      <c r="V5" s="110"/>
      <c r="W5" s="55"/>
      <c r="X5" s="55"/>
      <c r="Y5" s="55"/>
    </row>
    <row r="6" spans="1:25" s="4" customFormat="1" ht="15" customHeight="1" x14ac:dyDescent="0.4">
      <c r="D6" s="128" t="s">
        <v>162</v>
      </c>
      <c r="E6" s="129"/>
      <c r="F6" s="130"/>
      <c r="G6" s="64"/>
      <c r="H6" s="65"/>
      <c r="I6" s="56"/>
      <c r="J6" s="109" t="s">
        <v>163</v>
      </c>
      <c r="K6" s="110"/>
      <c r="L6" s="109" t="s">
        <v>164</v>
      </c>
      <c r="M6" s="110"/>
      <c r="N6" s="109" t="s">
        <v>165</v>
      </c>
      <c r="O6" s="116"/>
      <c r="P6" s="110"/>
      <c r="Q6" s="49"/>
      <c r="R6" s="51"/>
      <c r="S6" s="51"/>
      <c r="T6" s="51"/>
      <c r="U6" s="81"/>
      <c r="V6" s="81"/>
      <c r="W6" s="49"/>
      <c r="X6" s="49"/>
      <c r="Y6" s="81"/>
    </row>
    <row r="7" spans="1:25" s="6" customFormat="1" ht="60" customHeight="1" x14ac:dyDescent="0.4">
      <c r="A7" s="56" t="s">
        <v>3</v>
      </c>
      <c r="B7" s="56" t="s">
        <v>105</v>
      </c>
      <c r="C7" s="56" t="s">
        <v>106</v>
      </c>
      <c r="D7" s="56" t="s">
        <v>166</v>
      </c>
      <c r="E7" s="70" t="s">
        <v>167</v>
      </c>
      <c r="F7" s="70" t="s">
        <v>168</v>
      </c>
      <c r="G7" s="75" t="s">
        <v>169</v>
      </c>
      <c r="H7" s="104" t="s">
        <v>170</v>
      </c>
      <c r="I7" s="75" t="s">
        <v>171</v>
      </c>
      <c r="J7" s="75" t="s">
        <v>172</v>
      </c>
      <c r="K7" s="104" t="s">
        <v>173</v>
      </c>
      <c r="L7" s="75" t="s">
        <v>174</v>
      </c>
      <c r="M7" s="104" t="s">
        <v>175</v>
      </c>
      <c r="N7" s="75" t="s">
        <v>176</v>
      </c>
      <c r="O7" s="104" t="s">
        <v>177</v>
      </c>
      <c r="P7" s="104" t="s">
        <v>178</v>
      </c>
      <c r="Q7" s="75" t="s">
        <v>179</v>
      </c>
      <c r="R7" s="75" t="s">
        <v>180</v>
      </c>
      <c r="S7" s="75" t="s">
        <v>181</v>
      </c>
      <c r="T7" s="11" t="s">
        <v>182</v>
      </c>
      <c r="U7" s="82" t="s">
        <v>183</v>
      </c>
      <c r="V7" s="82" t="s">
        <v>184</v>
      </c>
      <c r="W7" s="82" t="s">
        <v>185</v>
      </c>
      <c r="X7" s="82" t="s">
        <v>186</v>
      </c>
      <c r="Y7" s="82" t="s">
        <v>187</v>
      </c>
    </row>
    <row r="8" spans="1:25" s="6" customFormat="1" ht="15" customHeight="1" x14ac:dyDescent="0.4">
      <c r="A8" s="105" t="s">
        <v>128</v>
      </c>
      <c r="B8" s="105" t="s">
        <v>129</v>
      </c>
      <c r="C8" s="105"/>
      <c r="D8" s="60">
        <v>1991974</v>
      </c>
      <c r="E8" s="60">
        <v>1031096</v>
      </c>
      <c r="F8" s="76">
        <v>1388496.051</v>
      </c>
      <c r="G8" s="60">
        <v>222561</v>
      </c>
      <c r="H8" s="60">
        <v>112520</v>
      </c>
      <c r="I8" s="77">
        <f t="shared" ref="I8:I14" si="0">SUM(D8:H8)</f>
        <v>4746647.051</v>
      </c>
      <c r="J8" s="60">
        <v>2761102</v>
      </c>
      <c r="K8" s="60">
        <v>286869</v>
      </c>
      <c r="L8" s="60">
        <v>664561</v>
      </c>
      <c r="M8" s="60">
        <v>0</v>
      </c>
      <c r="N8" s="60">
        <v>238610</v>
      </c>
      <c r="O8" s="60">
        <v>179649</v>
      </c>
      <c r="P8" s="60">
        <v>615856</v>
      </c>
      <c r="Q8" s="77">
        <f t="shared" ref="Q8:Q14" si="1">SUM(J8:P8)</f>
        <v>4746647</v>
      </c>
      <c r="R8" s="60">
        <v>4718023</v>
      </c>
      <c r="S8" s="60">
        <v>28624</v>
      </c>
      <c r="T8" s="47">
        <f>SUM('Part C'!$R8:$S8)</f>
        <v>4746647</v>
      </c>
      <c r="U8" s="60">
        <v>12682.8575268817</v>
      </c>
      <c r="V8" s="60">
        <v>76.946236559139805</v>
      </c>
      <c r="W8" s="60">
        <v>2082248.9894099799</v>
      </c>
      <c r="X8" s="60">
        <v>6828895.9894099897</v>
      </c>
      <c r="Y8" s="12">
        <v>18357.247283360201</v>
      </c>
    </row>
    <row r="9" spans="1:25" s="6" customFormat="1" ht="14.5" x14ac:dyDescent="0.4">
      <c r="A9" s="105" t="s">
        <v>135</v>
      </c>
      <c r="B9" s="105" t="s">
        <v>136</v>
      </c>
      <c r="C9" s="105"/>
      <c r="D9" s="60">
        <v>2115816</v>
      </c>
      <c r="E9" s="60">
        <v>925859</v>
      </c>
      <c r="F9" s="76">
        <v>1397041.3274999999</v>
      </c>
      <c r="G9" s="60">
        <v>223717</v>
      </c>
      <c r="H9" s="60">
        <v>116808</v>
      </c>
      <c r="I9" s="77">
        <f t="shared" si="0"/>
        <v>4779241.3274999997</v>
      </c>
      <c r="J9" s="60">
        <v>2842223</v>
      </c>
      <c r="K9" s="60">
        <v>304425</v>
      </c>
      <c r="L9" s="60">
        <v>706628</v>
      </c>
      <c r="M9" s="60">
        <v>0</v>
      </c>
      <c r="N9" s="60">
        <v>262204</v>
      </c>
      <c r="O9" s="60">
        <v>154830</v>
      </c>
      <c r="P9" s="60">
        <v>508931</v>
      </c>
      <c r="Q9" s="77">
        <f t="shared" si="1"/>
        <v>4779241</v>
      </c>
      <c r="R9" s="60">
        <v>4738244</v>
      </c>
      <c r="S9" s="60">
        <v>40997</v>
      </c>
      <c r="T9" s="47">
        <f>SUM('Part C'!$R9:$S9)</f>
        <v>4779241</v>
      </c>
      <c r="U9" s="60">
        <v>11905.135678392</v>
      </c>
      <c r="V9" s="60">
        <v>103.007537688442</v>
      </c>
      <c r="W9" s="60">
        <v>2227782.5209278902</v>
      </c>
      <c r="X9" s="60">
        <v>7007023.5209278902</v>
      </c>
      <c r="Y9" s="12">
        <v>17605.586735999699</v>
      </c>
    </row>
    <row r="10" spans="1:25" s="6" customFormat="1" ht="14.5" x14ac:dyDescent="0.4">
      <c r="A10" s="105" t="s">
        <v>137</v>
      </c>
      <c r="B10" s="105" t="s">
        <v>138</v>
      </c>
      <c r="C10" s="105"/>
      <c r="D10" s="60">
        <v>2285810</v>
      </c>
      <c r="E10" s="60">
        <v>983934</v>
      </c>
      <c r="F10" s="76">
        <v>1501793.4191999999</v>
      </c>
      <c r="G10" s="60">
        <v>210965</v>
      </c>
      <c r="H10" s="60">
        <v>106521</v>
      </c>
      <c r="I10" s="77">
        <f t="shared" si="0"/>
        <v>5089023.4191999994</v>
      </c>
      <c r="J10" s="60">
        <v>2657210</v>
      </c>
      <c r="K10" s="60">
        <v>226179</v>
      </c>
      <c r="L10" s="60">
        <v>1278868</v>
      </c>
      <c r="M10" s="60">
        <v>0</v>
      </c>
      <c r="N10" s="60">
        <v>222759</v>
      </c>
      <c r="O10" s="60">
        <v>184875</v>
      </c>
      <c r="P10" s="60">
        <v>519132</v>
      </c>
      <c r="Q10" s="77">
        <f t="shared" si="1"/>
        <v>5089023</v>
      </c>
      <c r="R10" s="60">
        <v>4736794</v>
      </c>
      <c r="S10" s="60">
        <v>352229</v>
      </c>
      <c r="T10" s="47">
        <f>SUM('Part C'!$R10:$S10)</f>
        <v>5089023</v>
      </c>
      <c r="U10" s="60">
        <v>13769.75</v>
      </c>
      <c r="V10" s="60">
        <v>1023.92151162791</v>
      </c>
      <c r="W10" s="60">
        <v>1925520.5708522401</v>
      </c>
      <c r="X10" s="60">
        <v>7014543.5708522396</v>
      </c>
      <c r="Y10" s="12">
        <v>20391.1150315472</v>
      </c>
    </row>
    <row r="11" spans="1:25" s="6" customFormat="1" ht="14.5" x14ac:dyDescent="0.4">
      <c r="A11" s="105" t="s">
        <v>139</v>
      </c>
      <c r="B11" s="105" t="s">
        <v>140</v>
      </c>
      <c r="C11" s="105"/>
      <c r="D11" s="60">
        <v>6327376</v>
      </c>
      <c r="E11" s="60">
        <v>2548560</v>
      </c>
      <c r="F11" s="76">
        <v>4076717.4048000001</v>
      </c>
      <c r="G11" s="60">
        <v>4121230</v>
      </c>
      <c r="H11" s="60">
        <v>363991</v>
      </c>
      <c r="I11" s="77">
        <f t="shared" si="0"/>
        <v>17437874.404799998</v>
      </c>
      <c r="J11" s="60">
        <v>10982466</v>
      </c>
      <c r="K11" s="60">
        <v>0</v>
      </c>
      <c r="L11" s="60">
        <v>2844113</v>
      </c>
      <c r="M11" s="60">
        <v>0</v>
      </c>
      <c r="N11" s="60">
        <v>944353</v>
      </c>
      <c r="O11" s="60">
        <v>433418</v>
      </c>
      <c r="P11" s="60">
        <v>2233524</v>
      </c>
      <c r="Q11" s="77">
        <f t="shared" si="1"/>
        <v>17437874</v>
      </c>
      <c r="R11" s="60">
        <v>17111111</v>
      </c>
      <c r="S11" s="60">
        <v>326763</v>
      </c>
      <c r="T11" s="47">
        <f>SUM('Part C'!$R11:$S11)</f>
        <v>17437874</v>
      </c>
      <c r="U11" s="60">
        <v>13388.975743348999</v>
      </c>
      <c r="V11" s="60">
        <v>255.683098591549</v>
      </c>
      <c r="W11" s="60">
        <v>7153532.8184568798</v>
      </c>
      <c r="X11" s="60">
        <v>24591406.818456899</v>
      </c>
      <c r="Y11" s="12">
        <v>19242.102361859801</v>
      </c>
    </row>
    <row r="12" spans="1:25" s="6" customFormat="1" ht="14.5" x14ac:dyDescent="0.4">
      <c r="A12" s="105" t="s">
        <v>144</v>
      </c>
      <c r="B12" s="105" t="s">
        <v>145</v>
      </c>
      <c r="C12" s="105"/>
      <c r="D12" s="60">
        <v>2147474</v>
      </c>
      <c r="E12" s="60">
        <v>878137</v>
      </c>
      <c r="F12" s="76">
        <v>1389663.1322999999</v>
      </c>
      <c r="G12" s="60">
        <v>184002</v>
      </c>
      <c r="H12" s="60">
        <v>112494</v>
      </c>
      <c r="I12" s="77">
        <f t="shared" si="0"/>
        <v>4711770.1322999997</v>
      </c>
      <c r="J12" s="60">
        <v>3065202</v>
      </c>
      <c r="K12" s="60">
        <v>281620</v>
      </c>
      <c r="L12" s="60">
        <v>463408</v>
      </c>
      <c r="M12" s="60">
        <v>0</v>
      </c>
      <c r="N12" s="60">
        <v>215794</v>
      </c>
      <c r="O12" s="60">
        <v>173588</v>
      </c>
      <c r="P12" s="60">
        <v>512158</v>
      </c>
      <c r="Q12" s="77">
        <f t="shared" si="1"/>
        <v>4711770</v>
      </c>
      <c r="R12" s="60">
        <v>4685277</v>
      </c>
      <c r="S12" s="60">
        <v>26493</v>
      </c>
      <c r="T12" s="47">
        <f>SUM('Part C'!$R12:$S12)</f>
        <v>4711770</v>
      </c>
      <c r="U12" s="60">
        <v>11455.444987775099</v>
      </c>
      <c r="V12" s="60">
        <v>64.775061124694403</v>
      </c>
      <c r="W12" s="60">
        <v>2289354.3996469998</v>
      </c>
      <c r="X12" s="60">
        <v>7001124.3996470002</v>
      </c>
      <c r="Y12" s="12">
        <v>17117.663568819102</v>
      </c>
    </row>
    <row r="13" spans="1:25" s="6" customFormat="1" ht="14.5" x14ac:dyDescent="0.4">
      <c r="A13" s="105" t="s">
        <v>146</v>
      </c>
      <c r="B13" s="105" t="s">
        <v>147</v>
      </c>
      <c r="C13" s="105"/>
      <c r="D13" s="60">
        <v>3793209</v>
      </c>
      <c r="E13" s="60">
        <v>1331408</v>
      </c>
      <c r="F13" s="76">
        <v>2353736.5880999998</v>
      </c>
      <c r="G13" s="60">
        <v>355706</v>
      </c>
      <c r="H13" s="60">
        <v>132327</v>
      </c>
      <c r="I13" s="77">
        <f t="shared" si="0"/>
        <v>7966386.5880999994</v>
      </c>
      <c r="J13" s="60">
        <v>5122026</v>
      </c>
      <c r="K13" s="60">
        <v>0</v>
      </c>
      <c r="L13" s="60">
        <v>1289185</v>
      </c>
      <c r="M13" s="60">
        <v>0</v>
      </c>
      <c r="N13" s="60">
        <v>383669</v>
      </c>
      <c r="O13" s="60">
        <v>206451</v>
      </c>
      <c r="P13" s="60">
        <v>965056</v>
      </c>
      <c r="Q13" s="77">
        <f t="shared" si="1"/>
        <v>7966387</v>
      </c>
      <c r="R13" s="60">
        <v>7790003</v>
      </c>
      <c r="S13" s="60">
        <v>176384</v>
      </c>
      <c r="T13" s="47">
        <f>SUM('Part C'!$R13:$S13)</f>
        <v>7966387</v>
      </c>
      <c r="U13" s="60">
        <v>13203.394915254201</v>
      </c>
      <c r="V13" s="60">
        <v>298.95593220338998</v>
      </c>
      <c r="W13" s="60">
        <v>3302491.6767524001</v>
      </c>
      <c r="X13" s="60">
        <v>11268878.6767524</v>
      </c>
      <c r="Y13" s="12">
        <v>19099.7943673769</v>
      </c>
    </row>
    <row r="14" spans="1:25" s="6" customFormat="1" ht="14.5" x14ac:dyDescent="0.4">
      <c r="A14" s="105" t="s">
        <v>151</v>
      </c>
      <c r="B14" s="105" t="s">
        <v>152</v>
      </c>
      <c r="C14" s="105"/>
      <c r="D14" s="60">
        <v>3130196</v>
      </c>
      <c r="E14" s="60">
        <v>948676</v>
      </c>
      <c r="F14" s="76">
        <v>1873425.9095999999</v>
      </c>
      <c r="G14" s="60">
        <v>305888</v>
      </c>
      <c r="H14" s="60">
        <v>126157</v>
      </c>
      <c r="I14" s="77">
        <f t="shared" si="0"/>
        <v>6384342.9095999999</v>
      </c>
      <c r="J14" s="60">
        <v>3426379</v>
      </c>
      <c r="K14" s="60">
        <v>0</v>
      </c>
      <c r="L14" s="60">
        <v>1912049</v>
      </c>
      <c r="M14" s="60">
        <v>0</v>
      </c>
      <c r="N14" s="60">
        <v>404344</v>
      </c>
      <c r="O14" s="60">
        <v>216154</v>
      </c>
      <c r="P14" s="60">
        <v>425417</v>
      </c>
      <c r="Q14" s="77">
        <f t="shared" si="1"/>
        <v>6384343</v>
      </c>
      <c r="R14" s="60">
        <v>6222474</v>
      </c>
      <c r="S14" s="60">
        <v>161869</v>
      </c>
      <c r="T14" s="47">
        <f>SUM('Part C'!$R14:$S14)</f>
        <v>6384343</v>
      </c>
      <c r="U14" s="60">
        <v>10821.6939130435</v>
      </c>
      <c r="V14" s="60">
        <v>281.51130434782601</v>
      </c>
      <c r="W14" s="60">
        <v>3218530.0239536101</v>
      </c>
      <c r="X14" s="60">
        <v>9602873.0239536092</v>
      </c>
      <c r="Y14" s="12">
        <v>16700.648737310599</v>
      </c>
    </row>
    <row r="15" spans="1:25" s="3" customFormat="1" ht="15" customHeight="1" x14ac:dyDescent="0.4">
      <c r="A15" s="4" t="s">
        <v>155</v>
      </c>
      <c r="B15" s="4"/>
      <c r="D15" s="14">
        <f t="shared" ref="D15:T15" si="2">SUM(D8:D14)</f>
        <v>21791855</v>
      </c>
      <c r="E15" s="14">
        <f t="shared" si="2"/>
        <v>8647670</v>
      </c>
      <c r="F15" s="14">
        <f t="shared" si="2"/>
        <v>13980873.8325</v>
      </c>
      <c r="G15" s="14">
        <f t="shared" si="2"/>
        <v>5624069</v>
      </c>
      <c r="H15" s="14">
        <f t="shared" si="2"/>
        <v>1070818</v>
      </c>
      <c r="I15" s="14">
        <f t="shared" si="2"/>
        <v>51115285.832499996</v>
      </c>
      <c r="J15" s="14">
        <f t="shared" si="2"/>
        <v>30856608</v>
      </c>
      <c r="K15" s="14">
        <f t="shared" si="2"/>
        <v>1099093</v>
      </c>
      <c r="L15" s="14">
        <f t="shared" si="2"/>
        <v>9158812</v>
      </c>
      <c r="M15" s="14">
        <f t="shared" si="2"/>
        <v>0</v>
      </c>
      <c r="N15" s="14">
        <f t="shared" si="2"/>
        <v>2671733</v>
      </c>
      <c r="O15" s="14">
        <f t="shared" si="2"/>
        <v>1548965</v>
      </c>
      <c r="P15" s="14">
        <f t="shared" si="2"/>
        <v>5780074</v>
      </c>
      <c r="Q15" s="14">
        <f t="shared" si="2"/>
        <v>51115285</v>
      </c>
      <c r="R15" s="14">
        <f t="shared" si="2"/>
        <v>50001926</v>
      </c>
      <c r="S15" s="14">
        <f t="shared" si="2"/>
        <v>1113359</v>
      </c>
      <c r="T15" s="14">
        <f t="shared" si="2"/>
        <v>51115285</v>
      </c>
      <c r="W15" s="14">
        <f>SUM(W8:W14)</f>
        <v>22199461</v>
      </c>
      <c r="X15" s="14">
        <f>SUM(X8:X14)</f>
        <v>73314746.00000003</v>
      </c>
      <c r="Y15" s="14"/>
    </row>
  </sheetData>
  <mergeCells count="8">
    <mergeCell ref="U5:V5"/>
    <mergeCell ref="D5:I5"/>
    <mergeCell ref="J5:Q5"/>
    <mergeCell ref="R5:T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FF0AD-0E95-42A3-A3BF-B1AF67F38927}">
  <sheetPr>
    <pageSetUpPr fitToPage="1"/>
  </sheetPr>
  <dimension ref="A1:Y22"/>
  <sheetViews>
    <sheetView showGridLines="0" workbookViewId="0">
      <selection activeCell="K7" sqref="K7"/>
    </sheetView>
  </sheetViews>
  <sheetFormatPr defaultColWidth="9.1796875" defaultRowHeight="15.5" x14ac:dyDescent="0.4"/>
  <cols>
    <col min="1" max="1" width="15.1796875" style="2" customWidth="1"/>
    <col min="2" max="2" width="42" style="2" customWidth="1"/>
    <col min="3" max="3" width="17.7265625" style="2" customWidth="1"/>
    <col min="4" max="4" width="14.54296875" style="2" customWidth="1"/>
    <col min="5" max="5" width="18.81640625" style="2" customWidth="1"/>
    <col min="6" max="7" width="11.26953125" style="2" customWidth="1"/>
    <col min="8" max="10" width="11.453125" style="2" customWidth="1"/>
    <col min="11" max="11" width="13.453125" customWidth="1"/>
    <col min="12" max="12" width="13.453125" style="2" customWidth="1"/>
    <col min="13" max="13" width="12.453125" style="2" customWidth="1"/>
    <col min="14" max="14" width="13.7265625" style="2" customWidth="1"/>
    <col min="15" max="15" width="11.453125" style="2" customWidth="1"/>
    <col min="16" max="19" width="11.26953125" style="2" customWidth="1"/>
    <col min="20" max="20" width="13.54296875" style="2" customWidth="1"/>
    <col min="21" max="21" width="11.26953125" style="2" customWidth="1"/>
    <col min="22" max="22" width="14.54296875" style="2" customWidth="1"/>
    <col min="23" max="25" width="15.54296875" style="2" customWidth="1"/>
    <col min="26" max="26" width="9.1796875" style="2" customWidth="1"/>
    <col min="27" max="16384" width="9.1796875" style="2"/>
  </cols>
  <sheetData>
    <row r="1" spans="1:25" customFormat="1" ht="18" customHeight="1" x14ac:dyDescent="0.45">
      <c r="A1" s="1" t="s">
        <v>188</v>
      </c>
    </row>
    <row r="2" spans="1:25" s="3" customFormat="1" ht="15" customHeight="1" x14ac:dyDescent="0.4"/>
    <row r="3" spans="1:25" s="3" customFormat="1" ht="15" customHeight="1" x14ac:dyDescent="0.4">
      <c r="A3" s="101" t="s">
        <v>157</v>
      </c>
      <c r="B3" s="102"/>
      <c r="C3" s="102"/>
    </row>
    <row r="4" spans="1:25" s="3" customFormat="1" ht="15" customHeight="1" x14ac:dyDescent="0.4"/>
    <row r="5" spans="1:25" s="3" customFormat="1" ht="15" customHeight="1" x14ac:dyDescent="0.4">
      <c r="F5" s="119" t="s">
        <v>189</v>
      </c>
      <c r="G5" s="120"/>
      <c r="H5" s="120"/>
      <c r="I5" s="120"/>
      <c r="J5" s="120"/>
      <c r="K5" s="120"/>
      <c r="L5" s="120"/>
      <c r="M5" s="120"/>
      <c r="N5" s="121"/>
      <c r="O5" s="123" t="s">
        <v>190</v>
      </c>
      <c r="P5" s="123"/>
      <c r="Q5" s="123"/>
      <c r="R5" s="123"/>
      <c r="S5" s="123"/>
      <c r="T5" s="123"/>
      <c r="U5" s="123"/>
      <c r="V5" s="123"/>
      <c r="W5" s="123"/>
      <c r="X5" s="123"/>
      <c r="Y5" s="124"/>
    </row>
    <row r="6" spans="1:25" s="3" customFormat="1" ht="15" customHeight="1" x14ac:dyDescent="0.4">
      <c r="F6" s="109" t="s">
        <v>191</v>
      </c>
      <c r="G6" s="116"/>
      <c r="H6" s="116"/>
      <c r="I6" s="116"/>
      <c r="J6" s="110"/>
      <c r="K6" s="109" t="s">
        <v>192</v>
      </c>
      <c r="L6" s="116"/>
      <c r="M6" s="116"/>
      <c r="N6" s="110"/>
      <c r="O6" s="52"/>
      <c r="P6" s="109" t="s">
        <v>193</v>
      </c>
      <c r="Q6" s="116"/>
      <c r="R6" s="116"/>
      <c r="S6" s="116"/>
      <c r="T6" s="116"/>
      <c r="U6" s="116"/>
      <c r="V6" s="110"/>
      <c r="W6" s="131" t="s">
        <v>194</v>
      </c>
      <c r="X6" s="132"/>
      <c r="Y6" s="133"/>
    </row>
    <row r="7" spans="1:25" s="6" customFormat="1" ht="74.25" customHeight="1" x14ac:dyDescent="0.4">
      <c r="A7" s="56" t="s">
        <v>3</v>
      </c>
      <c r="B7" s="56" t="s">
        <v>105</v>
      </c>
      <c r="C7" s="56" t="s">
        <v>106</v>
      </c>
      <c r="D7" s="56" t="s">
        <v>195</v>
      </c>
      <c r="E7" s="56" t="s">
        <v>196</v>
      </c>
      <c r="F7" s="56" t="s">
        <v>197</v>
      </c>
      <c r="G7" s="70" t="s">
        <v>198</v>
      </c>
      <c r="H7" s="70" t="s">
        <v>199</v>
      </c>
      <c r="I7" s="70" t="s">
        <v>200</v>
      </c>
      <c r="J7" s="75" t="s">
        <v>201</v>
      </c>
      <c r="K7" s="56" t="s">
        <v>202</v>
      </c>
      <c r="L7" s="70" t="s">
        <v>203</v>
      </c>
      <c r="M7" s="70" t="s">
        <v>204</v>
      </c>
      <c r="N7" s="56" t="s">
        <v>205</v>
      </c>
      <c r="O7" s="75" t="s">
        <v>206</v>
      </c>
      <c r="P7" s="56" t="s">
        <v>207</v>
      </c>
      <c r="Q7" s="70" t="s">
        <v>208</v>
      </c>
      <c r="R7" s="70" t="s">
        <v>209</v>
      </c>
      <c r="S7" s="70" t="s">
        <v>210</v>
      </c>
      <c r="T7" s="70" t="s">
        <v>211</v>
      </c>
      <c r="U7" s="70" t="s">
        <v>170</v>
      </c>
      <c r="V7" s="56" t="s">
        <v>212</v>
      </c>
      <c r="W7" s="56" t="s">
        <v>213</v>
      </c>
      <c r="X7" s="56" t="s">
        <v>214</v>
      </c>
      <c r="Y7" s="49" t="s">
        <v>181</v>
      </c>
    </row>
    <row r="8" spans="1:25" s="3" customFormat="1" ht="15" customHeight="1" x14ac:dyDescent="0.4">
      <c r="A8" s="105" t="s">
        <v>128</v>
      </c>
      <c r="B8" s="105" t="s">
        <v>129</v>
      </c>
      <c r="C8" s="105"/>
      <c r="D8" s="106" t="s">
        <v>133</v>
      </c>
      <c r="E8" s="100" t="s">
        <v>134</v>
      </c>
      <c r="F8" s="78">
        <v>36</v>
      </c>
      <c r="G8" s="78">
        <v>0</v>
      </c>
      <c r="H8" s="78">
        <v>0</v>
      </c>
      <c r="I8" s="78">
        <v>0</v>
      </c>
      <c r="J8" s="79">
        <f t="shared" ref="J8:J14" si="0">SUM(F8:I8)</f>
        <v>36</v>
      </c>
      <c r="K8" s="60">
        <v>34597</v>
      </c>
      <c r="L8" s="60">
        <v>249735</v>
      </c>
      <c r="M8" s="60">
        <v>2537</v>
      </c>
      <c r="N8" s="77">
        <f t="shared" ref="N8:N14" si="1">SUM(K8:M8)</f>
        <v>286869</v>
      </c>
      <c r="O8" s="80"/>
      <c r="P8" s="60"/>
      <c r="Q8" s="60"/>
      <c r="R8" s="60"/>
      <c r="S8" s="60"/>
      <c r="T8" s="60"/>
      <c r="U8" s="60"/>
      <c r="V8" s="77">
        <f t="shared" ref="V8:V14" si="2">SUM(P8:U8)</f>
        <v>0</v>
      </c>
      <c r="W8" s="60"/>
      <c r="X8" s="60"/>
      <c r="Y8" s="12"/>
    </row>
    <row r="9" spans="1:25" s="3" customFormat="1" ht="14.5" x14ac:dyDescent="0.4">
      <c r="A9" s="105" t="s">
        <v>135</v>
      </c>
      <c r="B9" s="105" t="s">
        <v>136</v>
      </c>
      <c r="C9" s="105"/>
      <c r="D9" s="106" t="s">
        <v>133</v>
      </c>
      <c r="E9" s="100" t="s">
        <v>134</v>
      </c>
      <c r="F9" s="78">
        <v>54</v>
      </c>
      <c r="G9" s="78">
        <v>0</v>
      </c>
      <c r="H9" s="78">
        <v>0</v>
      </c>
      <c r="I9" s="78">
        <v>0</v>
      </c>
      <c r="J9" s="79">
        <f t="shared" si="0"/>
        <v>54</v>
      </c>
      <c r="K9" s="60">
        <v>186863</v>
      </c>
      <c r="L9" s="60">
        <v>104813</v>
      </c>
      <c r="M9" s="60">
        <v>12749</v>
      </c>
      <c r="N9" s="77">
        <f t="shared" si="1"/>
        <v>304425</v>
      </c>
      <c r="O9" s="80"/>
      <c r="P9" s="60"/>
      <c r="Q9" s="60"/>
      <c r="R9" s="60"/>
      <c r="S9" s="60"/>
      <c r="T9" s="60"/>
      <c r="U9" s="60"/>
      <c r="V9" s="77">
        <f t="shared" si="2"/>
        <v>0</v>
      </c>
      <c r="W9" s="60"/>
      <c r="X9" s="60"/>
      <c r="Y9" s="12"/>
    </row>
    <row r="10" spans="1:25" s="3" customFormat="1" ht="14.5" x14ac:dyDescent="0.4">
      <c r="A10" s="105" t="s">
        <v>137</v>
      </c>
      <c r="B10" s="105" t="s">
        <v>138</v>
      </c>
      <c r="C10" s="105"/>
      <c r="D10" s="106" t="s">
        <v>133</v>
      </c>
      <c r="E10" s="100" t="s">
        <v>134</v>
      </c>
      <c r="F10" s="78">
        <v>36</v>
      </c>
      <c r="G10" s="78">
        <v>0</v>
      </c>
      <c r="H10" s="78">
        <v>0</v>
      </c>
      <c r="I10" s="78">
        <v>0</v>
      </c>
      <c r="J10" s="79">
        <f t="shared" si="0"/>
        <v>36</v>
      </c>
      <c r="K10" s="60">
        <v>147827</v>
      </c>
      <c r="L10" s="60">
        <v>68172</v>
      </c>
      <c r="M10" s="60">
        <v>10180</v>
      </c>
      <c r="N10" s="77">
        <f t="shared" si="1"/>
        <v>226179</v>
      </c>
      <c r="O10" s="80"/>
      <c r="P10" s="60"/>
      <c r="Q10" s="60"/>
      <c r="R10" s="60"/>
      <c r="S10" s="60"/>
      <c r="T10" s="60"/>
      <c r="U10" s="60"/>
      <c r="V10" s="77">
        <f t="shared" si="2"/>
        <v>0</v>
      </c>
      <c r="W10" s="60"/>
      <c r="X10" s="60"/>
      <c r="Y10" s="12"/>
    </row>
    <row r="11" spans="1:25" s="3" customFormat="1" ht="14.5" x14ac:dyDescent="0.4">
      <c r="A11" s="105" t="s">
        <v>139</v>
      </c>
      <c r="B11" s="105" t="s">
        <v>140</v>
      </c>
      <c r="C11" s="105"/>
      <c r="D11" s="106" t="s">
        <v>134</v>
      </c>
      <c r="E11" s="100" t="s">
        <v>134</v>
      </c>
      <c r="F11" s="78"/>
      <c r="G11" s="78"/>
      <c r="H11" s="78"/>
      <c r="I11" s="78"/>
      <c r="J11" s="79">
        <f t="shared" si="0"/>
        <v>0</v>
      </c>
      <c r="K11" s="60"/>
      <c r="L11" s="60"/>
      <c r="M11" s="60"/>
      <c r="N11" s="77">
        <f t="shared" si="1"/>
        <v>0</v>
      </c>
      <c r="O11" s="80"/>
      <c r="P11" s="60"/>
      <c r="Q11" s="60"/>
      <c r="R11" s="60"/>
      <c r="S11" s="60"/>
      <c r="T11" s="60"/>
      <c r="U11" s="60"/>
      <c r="V11" s="77">
        <f t="shared" si="2"/>
        <v>0</v>
      </c>
      <c r="W11" s="60"/>
      <c r="X11" s="60"/>
      <c r="Y11" s="12"/>
    </row>
    <row r="12" spans="1:25" s="3" customFormat="1" ht="14.5" x14ac:dyDescent="0.4">
      <c r="A12" s="105" t="s">
        <v>144</v>
      </c>
      <c r="B12" s="105" t="s">
        <v>145</v>
      </c>
      <c r="C12" s="105"/>
      <c r="D12" s="106" t="s">
        <v>133</v>
      </c>
      <c r="E12" s="100" t="s">
        <v>134</v>
      </c>
      <c r="F12" s="78">
        <v>36</v>
      </c>
      <c r="G12" s="78">
        <v>0</v>
      </c>
      <c r="H12" s="78">
        <v>0</v>
      </c>
      <c r="I12" s="78">
        <v>0</v>
      </c>
      <c r="J12" s="79">
        <f t="shared" si="0"/>
        <v>36</v>
      </c>
      <c r="K12" s="60">
        <v>2321</v>
      </c>
      <c r="L12" s="60">
        <v>274193</v>
      </c>
      <c r="M12" s="60">
        <v>5106</v>
      </c>
      <c r="N12" s="77">
        <f t="shared" si="1"/>
        <v>281620</v>
      </c>
      <c r="O12" s="80"/>
      <c r="P12" s="60"/>
      <c r="Q12" s="60"/>
      <c r="R12" s="60"/>
      <c r="S12" s="60"/>
      <c r="T12" s="60"/>
      <c r="U12" s="60"/>
      <c r="V12" s="77">
        <f t="shared" si="2"/>
        <v>0</v>
      </c>
      <c r="W12" s="60"/>
      <c r="X12" s="60"/>
      <c r="Y12" s="12"/>
    </row>
    <row r="13" spans="1:25" s="3" customFormat="1" ht="14.5" x14ac:dyDescent="0.4">
      <c r="A13" s="105" t="s">
        <v>146</v>
      </c>
      <c r="B13" s="105" t="s">
        <v>147</v>
      </c>
      <c r="C13" s="105"/>
      <c r="D13" s="106" t="s">
        <v>134</v>
      </c>
      <c r="E13" s="100" t="s">
        <v>134</v>
      </c>
      <c r="F13" s="78"/>
      <c r="G13" s="78"/>
      <c r="H13" s="78"/>
      <c r="I13" s="78"/>
      <c r="J13" s="79">
        <f t="shared" si="0"/>
        <v>0</v>
      </c>
      <c r="K13" s="60"/>
      <c r="L13" s="60"/>
      <c r="M13" s="60"/>
      <c r="N13" s="77">
        <f t="shared" si="1"/>
        <v>0</v>
      </c>
      <c r="O13" s="80"/>
      <c r="P13" s="60"/>
      <c r="Q13" s="60"/>
      <c r="R13" s="60"/>
      <c r="S13" s="60"/>
      <c r="T13" s="60"/>
      <c r="U13" s="60"/>
      <c r="V13" s="77">
        <f t="shared" si="2"/>
        <v>0</v>
      </c>
      <c r="W13" s="60"/>
      <c r="X13" s="60"/>
      <c r="Y13" s="12"/>
    </row>
    <row r="14" spans="1:25" s="3" customFormat="1" ht="14.5" x14ac:dyDescent="0.4">
      <c r="A14" s="105" t="s">
        <v>151</v>
      </c>
      <c r="B14" s="105" t="s">
        <v>152</v>
      </c>
      <c r="C14" s="105"/>
      <c r="D14" s="106" t="s">
        <v>134</v>
      </c>
      <c r="E14" s="100" t="s">
        <v>134</v>
      </c>
      <c r="F14" s="78"/>
      <c r="G14" s="78"/>
      <c r="H14" s="78"/>
      <c r="I14" s="78"/>
      <c r="J14" s="79">
        <f t="shared" si="0"/>
        <v>0</v>
      </c>
      <c r="K14" s="60"/>
      <c r="L14" s="60"/>
      <c r="M14" s="60"/>
      <c r="N14" s="77">
        <f t="shared" si="1"/>
        <v>0</v>
      </c>
      <c r="O14" s="80"/>
      <c r="P14" s="60"/>
      <c r="Q14" s="60"/>
      <c r="R14" s="60"/>
      <c r="S14" s="60"/>
      <c r="T14" s="60"/>
      <c r="U14" s="60"/>
      <c r="V14" s="77">
        <f t="shared" si="2"/>
        <v>0</v>
      </c>
      <c r="W14" s="60"/>
      <c r="X14" s="60"/>
      <c r="Y14" s="12"/>
    </row>
    <row r="15" spans="1:25" s="3" customFormat="1" ht="15" customHeight="1" x14ac:dyDescent="0.4">
      <c r="A15" s="4" t="s">
        <v>215</v>
      </c>
      <c r="B15" s="4"/>
      <c r="C15" s="4"/>
      <c r="D15" s="4"/>
      <c r="E15" s="4"/>
      <c r="F15" s="13">
        <f t="shared" ref="F15:Y15" si="3">SUM(F8:F14)</f>
        <v>162</v>
      </c>
      <c r="G15" s="13">
        <f t="shared" si="3"/>
        <v>0</v>
      </c>
      <c r="H15" s="13">
        <f t="shared" si="3"/>
        <v>0</v>
      </c>
      <c r="I15" s="13">
        <f t="shared" si="3"/>
        <v>0</v>
      </c>
      <c r="J15" s="13">
        <f t="shared" si="3"/>
        <v>162</v>
      </c>
      <c r="K15" s="14">
        <f t="shared" si="3"/>
        <v>371608</v>
      </c>
      <c r="L15" s="14">
        <f t="shared" si="3"/>
        <v>696913</v>
      </c>
      <c r="M15" s="14">
        <f t="shared" si="3"/>
        <v>30572</v>
      </c>
      <c r="N15" s="14">
        <f t="shared" si="3"/>
        <v>1099093</v>
      </c>
      <c r="O15" s="59">
        <f t="shared" si="3"/>
        <v>0</v>
      </c>
      <c r="P15" s="14">
        <f t="shared" si="3"/>
        <v>0</v>
      </c>
      <c r="Q15" s="14">
        <f t="shared" si="3"/>
        <v>0</v>
      </c>
      <c r="R15" s="14">
        <f t="shared" si="3"/>
        <v>0</v>
      </c>
      <c r="S15" s="14">
        <f t="shared" si="3"/>
        <v>0</v>
      </c>
      <c r="T15" s="14">
        <f t="shared" si="3"/>
        <v>0</v>
      </c>
      <c r="U15" s="14">
        <f t="shared" si="3"/>
        <v>0</v>
      </c>
      <c r="V15" s="14">
        <f t="shared" si="3"/>
        <v>0</v>
      </c>
      <c r="W15" s="14">
        <f t="shared" si="3"/>
        <v>0</v>
      </c>
      <c r="X15" s="14">
        <f t="shared" si="3"/>
        <v>0</v>
      </c>
      <c r="Y15" s="14">
        <f t="shared" si="3"/>
        <v>0</v>
      </c>
    </row>
    <row r="16" spans="1:25" s="3" customFormat="1" ht="15" customHeight="1" x14ac:dyDescent="0.4">
      <c r="A16" s="4"/>
      <c r="B16" s="4"/>
      <c r="C16" s="4"/>
      <c r="D16" s="4"/>
      <c r="E16" s="4"/>
      <c r="F16" s="13"/>
      <c r="G16" s="13"/>
      <c r="H16" s="13"/>
      <c r="I16" s="13"/>
      <c r="J16" s="13"/>
      <c r="K16" s="14"/>
      <c r="L16" s="14"/>
      <c r="M16" s="14"/>
      <c r="N16" s="14"/>
      <c r="O16" s="9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s="3" customFormat="1" ht="15" customHeight="1" x14ac:dyDescent="0.4">
      <c r="D17" s="15"/>
      <c r="F17" s="4"/>
      <c r="I17" s="13"/>
    </row>
    <row r="18" spans="1:25" s="3" customFormat="1" ht="15" customHeight="1" x14ac:dyDescent="0.4">
      <c r="D18" s="15"/>
      <c r="E18" s="15"/>
      <c r="F18" s="109" t="s">
        <v>216</v>
      </c>
      <c r="G18" s="116"/>
      <c r="H18" s="116"/>
      <c r="I18" s="116"/>
      <c r="J18" s="110"/>
      <c r="K18" s="109" t="s">
        <v>217</v>
      </c>
      <c r="L18" s="116"/>
      <c r="M18" s="116"/>
      <c r="N18" s="110"/>
    </row>
    <row r="19" spans="1:25" s="3" customFormat="1" ht="60" customHeight="1" x14ac:dyDescent="0.4">
      <c r="D19" s="15"/>
      <c r="E19" s="15" t="s">
        <v>218</v>
      </c>
      <c r="F19" s="68" t="s">
        <v>197</v>
      </c>
      <c r="G19" s="5" t="s">
        <v>198</v>
      </c>
      <c r="H19" s="5" t="s">
        <v>199</v>
      </c>
      <c r="I19" s="69" t="s">
        <v>200</v>
      </c>
      <c r="J19" s="11" t="s">
        <v>201</v>
      </c>
      <c r="K19" s="68" t="s">
        <v>202</v>
      </c>
      <c r="L19" s="5" t="s">
        <v>214</v>
      </c>
      <c r="M19" s="69" t="s">
        <v>219</v>
      </c>
      <c r="N19" s="49" t="s">
        <v>205</v>
      </c>
    </row>
    <row r="20" spans="1:25" s="3" customFormat="1" ht="15" customHeight="1" x14ac:dyDescent="0.4">
      <c r="A20" s="3" t="s">
        <v>220</v>
      </c>
      <c r="E20" s="16">
        <v>0</v>
      </c>
      <c r="F20" s="7">
        <v>0</v>
      </c>
      <c r="G20" s="7">
        <v>0</v>
      </c>
      <c r="H20" s="7">
        <v>0</v>
      </c>
      <c r="I20" s="7">
        <v>0</v>
      </c>
      <c r="J20" s="17">
        <f>SUM(F20:I20)</f>
        <v>0</v>
      </c>
      <c r="K20" s="12">
        <v>0</v>
      </c>
      <c r="L20" s="12">
        <v>0</v>
      </c>
      <c r="M20" s="12">
        <v>0</v>
      </c>
      <c r="N20" s="47">
        <f>SUM(K20:M20)</f>
        <v>0</v>
      </c>
    </row>
    <row r="21" spans="1:25" s="3" customFormat="1" ht="15" customHeight="1" x14ac:dyDescent="0.4">
      <c r="F21" s="57"/>
      <c r="G21" s="57"/>
      <c r="H21" s="57"/>
      <c r="I21" s="57"/>
      <c r="J21" s="57"/>
      <c r="K21" s="58"/>
      <c r="L21" s="58"/>
      <c r="M21" s="58"/>
      <c r="N21" s="58"/>
    </row>
    <row r="22" spans="1:25" s="3" customFormat="1" ht="15" customHeight="1" x14ac:dyDescent="0.4">
      <c r="A22" s="4" t="s">
        <v>221</v>
      </c>
      <c r="B22" s="4"/>
      <c r="C22" s="4"/>
      <c r="D22" s="4"/>
      <c r="E22" s="4"/>
      <c r="F22" s="13">
        <f t="shared" ref="F22:N22" si="4">F15+F20</f>
        <v>162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>
        <f t="shared" si="4"/>
        <v>162</v>
      </c>
      <c r="K22" s="14">
        <f t="shared" si="4"/>
        <v>371608</v>
      </c>
      <c r="L22" s="14">
        <f t="shared" si="4"/>
        <v>696913</v>
      </c>
      <c r="M22" s="14">
        <f t="shared" si="4"/>
        <v>30572</v>
      </c>
      <c r="N22" s="14">
        <f t="shared" si="4"/>
        <v>1099093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</sheetData>
  <mergeCells count="8">
    <mergeCell ref="F18:J18"/>
    <mergeCell ref="K18:N18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B7355-880C-42EF-92E1-8AEE4BB9B6F7}">
  <sheetPr>
    <pageSetUpPr autoPageBreaks="0" fitToPage="1"/>
  </sheetPr>
  <dimension ref="A1:J15"/>
  <sheetViews>
    <sheetView showGridLines="0" workbookViewId="0">
      <selection activeCell="G8" sqref="G8"/>
    </sheetView>
  </sheetViews>
  <sheetFormatPr defaultColWidth="9.1796875" defaultRowHeight="15.5" x14ac:dyDescent="0.4"/>
  <cols>
    <col min="1" max="1" width="15.1796875" style="18" customWidth="1"/>
    <col min="2" max="2" width="42" style="18" customWidth="1"/>
    <col min="3" max="3" width="17.7265625" style="18" customWidth="1"/>
    <col min="4" max="5" width="15.26953125" style="18" customWidth="1"/>
    <col min="6" max="6" width="13.26953125" style="18" customWidth="1"/>
    <col min="7" max="7" width="9.81640625" bestFit="1" customWidth="1"/>
    <col min="8" max="8" width="24.453125" style="18" bestFit="1" customWidth="1"/>
    <col min="9" max="9" width="11.7265625" style="18" customWidth="1"/>
    <col min="10" max="10" width="12.81640625" style="18" customWidth="1"/>
    <col min="11" max="11" width="9.1796875" style="18" customWidth="1"/>
    <col min="12" max="16384" width="9.1796875" style="18"/>
  </cols>
  <sheetData>
    <row r="1" spans="1:10" customFormat="1" ht="18" customHeight="1" x14ac:dyDescent="0.45">
      <c r="A1" s="1" t="s">
        <v>222</v>
      </c>
      <c r="B1" s="2"/>
      <c r="C1" s="2"/>
      <c r="D1" s="2"/>
      <c r="E1" s="2"/>
    </row>
    <row r="2" spans="1:10" s="21" customFormat="1" ht="15" customHeight="1" x14ac:dyDescent="0.4">
      <c r="A2" s="66" t="s">
        <v>223</v>
      </c>
      <c r="B2" s="3"/>
      <c r="E2" s="107" t="s">
        <v>134</v>
      </c>
    </row>
    <row r="3" spans="1:10" s="21" customFormat="1" ht="15" customHeight="1" x14ac:dyDescent="0.4">
      <c r="A3" s="101" t="s">
        <v>157</v>
      </c>
      <c r="B3" s="102"/>
      <c r="C3" s="103"/>
      <c r="E3" s="3"/>
    </row>
    <row r="4" spans="1:10" s="3" customFormat="1" ht="15" customHeight="1" x14ac:dyDescent="0.4"/>
    <row r="5" spans="1:10" s="3" customFormat="1" ht="15" customHeight="1" x14ac:dyDescent="0.4"/>
    <row r="6" spans="1:10" s="19" customFormat="1" ht="15" customHeight="1" x14ac:dyDescent="0.4"/>
    <row r="7" spans="1:10" s="20" customFormat="1" ht="60" customHeight="1" x14ac:dyDescent="0.4">
      <c r="A7" s="56" t="s">
        <v>3</v>
      </c>
      <c r="B7" s="56" t="s">
        <v>105</v>
      </c>
      <c r="C7" s="56" t="s">
        <v>106</v>
      </c>
      <c r="D7" s="56" t="s">
        <v>224</v>
      </c>
      <c r="E7" s="49" t="s">
        <v>225</v>
      </c>
      <c r="F7" s="49" t="s">
        <v>226</v>
      </c>
      <c r="G7" s="49" t="s">
        <v>227</v>
      </c>
      <c r="H7" s="49" t="s">
        <v>228</v>
      </c>
      <c r="I7" s="49" t="s">
        <v>229</v>
      </c>
      <c r="J7" s="49" t="s">
        <v>230</v>
      </c>
    </row>
    <row r="8" spans="1:10" s="21" customFormat="1" ht="15" customHeight="1" x14ac:dyDescent="0.4">
      <c r="A8" s="105" t="s">
        <v>128</v>
      </c>
      <c r="B8" s="105" t="s">
        <v>129</v>
      </c>
      <c r="C8" s="105"/>
      <c r="D8" s="60"/>
      <c r="E8" s="12"/>
      <c r="F8" s="12"/>
      <c r="G8" s="83"/>
      <c r="H8" s="12"/>
      <c r="I8" s="83"/>
      <c r="J8" s="12"/>
    </row>
    <row r="9" spans="1:10" s="21" customFormat="1" ht="14.5" x14ac:dyDescent="0.4">
      <c r="A9" s="105" t="s">
        <v>135</v>
      </c>
      <c r="B9" s="105" t="s">
        <v>136</v>
      </c>
      <c r="C9" s="105"/>
      <c r="D9" s="60"/>
      <c r="E9" s="12"/>
      <c r="F9" s="12"/>
      <c r="G9" s="83"/>
      <c r="H9" s="12"/>
      <c r="I9" s="83"/>
      <c r="J9" s="12"/>
    </row>
    <row r="10" spans="1:10" s="21" customFormat="1" ht="14.5" x14ac:dyDescent="0.4">
      <c r="A10" s="105" t="s">
        <v>137</v>
      </c>
      <c r="B10" s="105" t="s">
        <v>138</v>
      </c>
      <c r="C10" s="105"/>
      <c r="D10" s="60"/>
      <c r="E10" s="12"/>
      <c r="F10" s="12"/>
      <c r="G10" s="83"/>
      <c r="H10" s="12"/>
      <c r="I10" s="83"/>
      <c r="J10" s="12"/>
    </row>
    <row r="11" spans="1:10" s="21" customFormat="1" ht="14.5" x14ac:dyDescent="0.4">
      <c r="A11" s="105" t="s">
        <v>139</v>
      </c>
      <c r="B11" s="105" t="s">
        <v>140</v>
      </c>
      <c r="C11" s="105"/>
      <c r="D11" s="60"/>
      <c r="E11" s="12"/>
      <c r="F11" s="12"/>
      <c r="G11" s="83"/>
      <c r="H11" s="12"/>
      <c r="I11" s="83"/>
      <c r="J11" s="12"/>
    </row>
    <row r="12" spans="1:10" s="21" customFormat="1" ht="14.5" x14ac:dyDescent="0.4">
      <c r="A12" s="105" t="s">
        <v>144</v>
      </c>
      <c r="B12" s="105" t="s">
        <v>145</v>
      </c>
      <c r="C12" s="105"/>
      <c r="D12" s="60"/>
      <c r="E12" s="12"/>
      <c r="F12" s="12"/>
      <c r="G12" s="83"/>
      <c r="H12" s="12"/>
      <c r="I12" s="83"/>
      <c r="J12" s="12"/>
    </row>
    <row r="13" spans="1:10" s="21" customFormat="1" ht="14.5" x14ac:dyDescent="0.4">
      <c r="A13" s="105" t="s">
        <v>146</v>
      </c>
      <c r="B13" s="105" t="s">
        <v>147</v>
      </c>
      <c r="C13" s="105"/>
      <c r="D13" s="60"/>
      <c r="E13" s="12"/>
      <c r="F13" s="12"/>
      <c r="G13" s="83"/>
      <c r="H13" s="12"/>
      <c r="I13" s="83"/>
      <c r="J13" s="12"/>
    </row>
    <row r="14" spans="1:10" s="21" customFormat="1" ht="14.5" x14ac:dyDescent="0.4">
      <c r="A14" s="105" t="s">
        <v>151</v>
      </c>
      <c r="B14" s="105" t="s">
        <v>152</v>
      </c>
      <c r="C14" s="105"/>
      <c r="D14" s="60"/>
      <c r="E14" s="12"/>
      <c r="F14" s="12"/>
      <c r="G14" s="83"/>
      <c r="H14" s="12"/>
      <c r="I14" s="83"/>
      <c r="J14" s="12"/>
    </row>
    <row r="15" spans="1:10" s="21" customFormat="1" ht="15" customHeight="1" x14ac:dyDescent="0.4">
      <c r="A15" s="4" t="s">
        <v>155</v>
      </c>
      <c r="B15" s="4"/>
      <c r="C15" s="4"/>
      <c r="D15" s="14">
        <f>SUM(D8:D14)</f>
        <v>0</v>
      </c>
      <c r="E15" s="14">
        <f>SUM(E8:E14)</f>
        <v>0</v>
      </c>
      <c r="F15" s="14">
        <f>SUM(F8:F14)</f>
        <v>0</v>
      </c>
      <c r="G15" s="108"/>
      <c r="H15" s="14">
        <f>SUM(H8:H14)</f>
        <v>0</v>
      </c>
      <c r="I15" s="108"/>
      <c r="J15" s="14">
        <f>SUM(J8:J14)</f>
        <v>0</v>
      </c>
    </row>
  </sheetData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22"/>
  <sheetViews>
    <sheetView workbookViewId="0">
      <selection activeCell="C7" sqref="C7"/>
    </sheetView>
  </sheetViews>
  <sheetFormatPr defaultColWidth="9.1796875" defaultRowHeight="15.5" x14ac:dyDescent="0.4"/>
  <cols>
    <col min="1" max="1" width="27.26953125" style="2" bestFit="1" customWidth="1"/>
    <col min="2" max="2" width="17.54296875" style="2" bestFit="1" customWidth="1"/>
    <col min="3" max="3" width="17.81640625" bestFit="1" customWidth="1"/>
    <col min="4" max="4" width="9.1796875" style="2" customWidth="1"/>
    <col min="5" max="16384" width="9.1796875" style="2"/>
  </cols>
  <sheetData>
    <row r="1" spans="1:9" customFormat="1" ht="17.25" customHeight="1" x14ac:dyDescent="0.4">
      <c r="A1" s="61" t="s">
        <v>107</v>
      </c>
      <c r="B1" s="61" t="s">
        <v>231</v>
      </c>
      <c r="C1" s="61" t="s">
        <v>232</v>
      </c>
    </row>
    <row r="2" spans="1:9" x14ac:dyDescent="0.4">
      <c r="A2" s="2" t="s">
        <v>130</v>
      </c>
      <c r="B2" s="62" t="s">
        <v>173</v>
      </c>
      <c r="C2" s="62" t="s">
        <v>133</v>
      </c>
    </row>
    <row r="3" spans="1:9" x14ac:dyDescent="0.4">
      <c r="A3" s="2" t="s">
        <v>233</v>
      </c>
      <c r="B3" s="62" t="s">
        <v>234</v>
      </c>
      <c r="C3" s="62" t="s">
        <v>134</v>
      </c>
      <c r="D3" s="2" t="s">
        <v>130</v>
      </c>
      <c r="F3" s="2" t="s">
        <v>173</v>
      </c>
      <c r="H3" s="2">
        <v>2019</v>
      </c>
      <c r="I3" s="2">
        <v>2015</v>
      </c>
    </row>
    <row r="4" spans="1:9" x14ac:dyDescent="0.4">
      <c r="A4" s="2" t="s">
        <v>235</v>
      </c>
      <c r="B4" s="62" t="s">
        <v>236</v>
      </c>
      <c r="D4" s="2" t="s">
        <v>237</v>
      </c>
      <c r="F4" s="2" t="s">
        <v>131</v>
      </c>
      <c r="H4" s="2">
        <v>2020</v>
      </c>
      <c r="I4" s="2">
        <v>2016</v>
      </c>
    </row>
    <row r="5" spans="1:9" x14ac:dyDescent="0.4">
      <c r="A5" s="2" t="s">
        <v>238</v>
      </c>
      <c r="B5" s="62" t="s">
        <v>6</v>
      </c>
      <c r="D5" s="2" t="s">
        <v>148</v>
      </c>
      <c r="F5" s="2">
        <v>1</v>
      </c>
      <c r="H5" s="2">
        <v>2021</v>
      </c>
      <c r="I5" s="2">
        <v>2017</v>
      </c>
    </row>
    <row r="6" spans="1:9" x14ac:dyDescent="0.4">
      <c r="A6" s="2" t="s">
        <v>148</v>
      </c>
      <c r="B6" s="62">
        <v>3</v>
      </c>
      <c r="D6" s="2" t="s">
        <v>233</v>
      </c>
      <c r="F6" s="2">
        <v>2</v>
      </c>
      <c r="H6" s="2">
        <v>2022</v>
      </c>
      <c r="I6" s="2">
        <v>2018</v>
      </c>
    </row>
    <row r="7" spans="1:9" customFormat="1" x14ac:dyDescent="0.4">
      <c r="A7" s="2" t="s">
        <v>239</v>
      </c>
      <c r="B7" s="62">
        <v>4</v>
      </c>
      <c r="D7" t="s">
        <v>141</v>
      </c>
      <c r="F7">
        <v>3</v>
      </c>
      <c r="I7">
        <v>2019</v>
      </c>
    </row>
    <row r="8" spans="1:9" x14ac:dyDescent="0.4">
      <c r="A8" s="2" t="s">
        <v>240</v>
      </c>
      <c r="B8" s="62">
        <v>5</v>
      </c>
      <c r="D8" s="2" t="s">
        <v>238</v>
      </c>
      <c r="F8" s="2">
        <v>4</v>
      </c>
      <c r="I8" s="2">
        <v>2020</v>
      </c>
    </row>
    <row r="9" spans="1:9" x14ac:dyDescent="0.4">
      <c r="A9" s="2" t="s">
        <v>241</v>
      </c>
      <c r="B9" s="62">
        <v>6</v>
      </c>
      <c r="D9" s="2" t="s">
        <v>235</v>
      </c>
      <c r="F9" s="2">
        <v>5</v>
      </c>
    </row>
    <row r="10" spans="1:9" x14ac:dyDescent="0.4">
      <c r="A10" s="2" t="s">
        <v>237</v>
      </c>
      <c r="B10" s="62">
        <v>7</v>
      </c>
      <c r="D10" s="2" t="s">
        <v>241</v>
      </c>
      <c r="F10" s="2">
        <v>6</v>
      </c>
    </row>
    <row r="11" spans="1:9" x14ac:dyDescent="0.4">
      <c r="A11" s="2" t="s">
        <v>141</v>
      </c>
      <c r="B11" s="62">
        <v>8</v>
      </c>
      <c r="D11" s="2" t="s">
        <v>239</v>
      </c>
      <c r="F11" s="2">
        <v>7</v>
      </c>
    </row>
    <row r="12" spans="1:9" x14ac:dyDescent="0.4">
      <c r="B12" s="62">
        <v>9</v>
      </c>
      <c r="D12" s="2" t="s">
        <v>240</v>
      </c>
      <c r="F12" s="2">
        <v>8</v>
      </c>
    </row>
    <row r="13" spans="1:9" x14ac:dyDescent="0.4">
      <c r="B13" s="62">
        <v>10</v>
      </c>
      <c r="F13" s="2">
        <v>9</v>
      </c>
    </row>
    <row r="14" spans="1:9" x14ac:dyDescent="0.4">
      <c r="B14" s="62">
        <v>11</v>
      </c>
      <c r="F14" s="2">
        <v>10</v>
      </c>
    </row>
    <row r="15" spans="1:9" x14ac:dyDescent="0.4">
      <c r="B15" s="62">
        <v>12</v>
      </c>
      <c r="F15" s="2">
        <v>11</v>
      </c>
    </row>
    <row r="16" spans="1:9" x14ac:dyDescent="0.4">
      <c r="B16" s="62" t="s">
        <v>239</v>
      </c>
      <c r="F16" s="2">
        <v>12</v>
      </c>
    </row>
    <row r="17" spans="1:6" x14ac:dyDescent="0.4">
      <c r="B17" s="62" t="s">
        <v>240</v>
      </c>
      <c r="F17" s="2" t="s">
        <v>239</v>
      </c>
    </row>
    <row r="18" spans="1:6" x14ac:dyDescent="0.4">
      <c r="B18" s="62" t="s">
        <v>241</v>
      </c>
      <c r="F18" s="2" t="s">
        <v>240</v>
      </c>
    </row>
    <row r="19" spans="1:6" x14ac:dyDescent="0.4">
      <c r="F19" s="2" t="s">
        <v>241</v>
      </c>
    </row>
    <row r="22" spans="1:6" x14ac:dyDescent="0.4">
      <c r="A22"/>
    </row>
  </sheetData>
  <sortState xmlns:xlrd2="http://schemas.microsoft.com/office/spreadsheetml/2017/richdata2"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2020-09-09T20:17:51Z</dcterms:modified>
</cp:coreProperties>
</file>